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18195" windowHeight="8070"/>
  </bookViews>
  <sheets>
    <sheet name="Contract Year 1" sheetId="13" r:id="rId1"/>
    <sheet name="Contract Year 2" sheetId="12" r:id="rId2"/>
    <sheet name="Contract Year 3" sheetId="11" r:id="rId3"/>
    <sheet name="Contract Year 4" sheetId="10" r:id="rId4"/>
    <sheet name="Contract Year 5" sheetId="9" r:id="rId5"/>
  </sheets>
  <calcPr calcId="145621"/>
</workbook>
</file>

<file path=xl/calcChain.xml><?xml version="1.0" encoding="utf-8"?>
<calcChain xmlns="http://schemas.openxmlformats.org/spreadsheetml/2006/main">
  <c r="E32" i="13" l="1"/>
  <c r="V30" i="13"/>
  <c r="X30" i="13" s="1"/>
  <c r="S30" i="13"/>
  <c r="U30" i="13" s="1"/>
  <c r="P30" i="13"/>
  <c r="R30" i="13" s="1"/>
  <c r="L30" i="13"/>
  <c r="N30" i="13" s="1"/>
  <c r="I30" i="13"/>
  <c r="K30" i="13" s="1"/>
  <c r="F30" i="13"/>
  <c r="H30" i="13" s="1"/>
  <c r="E30" i="13"/>
  <c r="X29" i="13"/>
  <c r="V29" i="13"/>
  <c r="U29" i="13"/>
  <c r="S29" i="13"/>
  <c r="R29" i="13"/>
  <c r="P29" i="13"/>
  <c r="N29" i="13"/>
  <c r="L29" i="13"/>
  <c r="K29" i="13"/>
  <c r="I29" i="13"/>
  <c r="H29" i="13"/>
  <c r="F29" i="13"/>
  <c r="E29" i="13"/>
  <c r="V28" i="13"/>
  <c r="X28" i="13" s="1"/>
  <c r="S28" i="13"/>
  <c r="U32" i="13" s="1"/>
  <c r="P28" i="13"/>
  <c r="R28" i="13" s="1"/>
  <c r="L28" i="13"/>
  <c r="N28" i="13" s="1"/>
  <c r="I28" i="13"/>
  <c r="K28" i="13" s="1"/>
  <c r="F28" i="13"/>
  <c r="H32" i="13" s="1"/>
  <c r="E28" i="13"/>
  <c r="X27" i="13"/>
  <c r="X31" i="13" s="1"/>
  <c r="X33" i="13" s="1"/>
  <c r="V27" i="13"/>
  <c r="X32" i="13" s="1"/>
  <c r="U27" i="13"/>
  <c r="S27" i="13"/>
  <c r="R27" i="13"/>
  <c r="R31" i="13" s="1"/>
  <c r="R33" i="13" s="1"/>
  <c r="P27" i="13"/>
  <c r="R32" i="13" s="1"/>
  <c r="N27" i="13"/>
  <c r="N31" i="13" s="1"/>
  <c r="L27" i="13"/>
  <c r="K27" i="13"/>
  <c r="K31" i="13" s="1"/>
  <c r="K33" i="13" s="1"/>
  <c r="I27" i="13"/>
  <c r="K32" i="13" s="1"/>
  <c r="H27" i="13"/>
  <c r="F27" i="13"/>
  <c r="E27" i="13"/>
  <c r="E31" i="13" s="1"/>
  <c r="E33" i="13" s="1"/>
  <c r="E21" i="13"/>
  <c r="X19" i="13"/>
  <c r="V19" i="13"/>
  <c r="U19" i="13"/>
  <c r="S19" i="13"/>
  <c r="R19" i="13"/>
  <c r="P19" i="13"/>
  <c r="N19" i="13"/>
  <c r="L19" i="13"/>
  <c r="K19" i="13"/>
  <c r="I19" i="13"/>
  <c r="H19" i="13"/>
  <c r="F19" i="13"/>
  <c r="E19" i="13"/>
  <c r="V18" i="13"/>
  <c r="X18" i="13" s="1"/>
  <c r="S18" i="13"/>
  <c r="U18" i="13" s="1"/>
  <c r="P18" i="13"/>
  <c r="R18" i="13" s="1"/>
  <c r="L18" i="13"/>
  <c r="N18" i="13" s="1"/>
  <c r="I18" i="13"/>
  <c r="K18" i="13" s="1"/>
  <c r="F18" i="13"/>
  <c r="H18" i="13" s="1"/>
  <c r="E18" i="13"/>
  <c r="X17" i="13"/>
  <c r="V17" i="13"/>
  <c r="U17" i="13"/>
  <c r="S17" i="13"/>
  <c r="R17" i="13"/>
  <c r="P17" i="13"/>
  <c r="N17" i="13"/>
  <c r="L17" i="13"/>
  <c r="K17" i="13"/>
  <c r="I17" i="13"/>
  <c r="H17" i="13"/>
  <c r="F17" i="13"/>
  <c r="E17" i="13"/>
  <c r="V16" i="13"/>
  <c r="X16" i="13" s="1"/>
  <c r="S16" i="13"/>
  <c r="U16" i="13" s="1"/>
  <c r="P16" i="13"/>
  <c r="R16" i="13" s="1"/>
  <c r="L16" i="13"/>
  <c r="N16" i="13" s="1"/>
  <c r="I16" i="13"/>
  <c r="K16" i="13" s="1"/>
  <c r="F16" i="13"/>
  <c r="H16" i="13" s="1"/>
  <c r="E16" i="13"/>
  <c r="X15" i="13"/>
  <c r="V15" i="13"/>
  <c r="U15" i="13"/>
  <c r="S15" i="13"/>
  <c r="R15" i="13"/>
  <c r="P15" i="13"/>
  <c r="N15" i="13"/>
  <c r="L15" i="13"/>
  <c r="K15" i="13"/>
  <c r="I15" i="13"/>
  <c r="H15" i="13"/>
  <c r="F15" i="13"/>
  <c r="E15" i="13"/>
  <c r="V14" i="13"/>
  <c r="X14" i="13" s="1"/>
  <c r="S14" i="13"/>
  <c r="U14" i="13" s="1"/>
  <c r="P14" i="13"/>
  <c r="R14" i="13" s="1"/>
  <c r="L14" i="13"/>
  <c r="N14" i="13" s="1"/>
  <c r="I14" i="13"/>
  <c r="K14" i="13" s="1"/>
  <c r="F14" i="13"/>
  <c r="H14" i="13" s="1"/>
  <c r="E14" i="13"/>
  <c r="X13" i="13"/>
  <c r="V13" i="13"/>
  <c r="U13" i="13"/>
  <c r="S13" i="13"/>
  <c r="R13" i="13"/>
  <c r="P13" i="13"/>
  <c r="N13" i="13"/>
  <c r="L13" i="13"/>
  <c r="K13" i="13"/>
  <c r="I13" i="13"/>
  <c r="H13" i="13"/>
  <c r="F13" i="13"/>
  <c r="E13" i="13"/>
  <c r="V12" i="13"/>
  <c r="X12" i="13" s="1"/>
  <c r="S12" i="13"/>
  <c r="U12" i="13" s="1"/>
  <c r="P12" i="13"/>
  <c r="R12" i="13" s="1"/>
  <c r="L12" i="13"/>
  <c r="N12" i="13" s="1"/>
  <c r="I12" i="13"/>
  <c r="K12" i="13" s="1"/>
  <c r="F12" i="13"/>
  <c r="H12" i="13" s="1"/>
  <c r="E12" i="13"/>
  <c r="X11" i="13"/>
  <c r="V11" i="13"/>
  <c r="U11" i="13"/>
  <c r="S11" i="13"/>
  <c r="R11" i="13"/>
  <c r="P11" i="13"/>
  <c r="N11" i="13"/>
  <c r="L11" i="13"/>
  <c r="K11" i="13"/>
  <c r="I11" i="13"/>
  <c r="H11" i="13"/>
  <c r="F11" i="13"/>
  <c r="E11" i="13"/>
  <c r="V10" i="13"/>
  <c r="X10" i="13" s="1"/>
  <c r="X20" i="13" s="1"/>
  <c r="S10" i="13"/>
  <c r="U21" i="13" s="1"/>
  <c r="P10" i="13"/>
  <c r="R21" i="13" s="1"/>
  <c r="L10" i="13"/>
  <c r="N10" i="13" s="1"/>
  <c r="N20" i="13" s="1"/>
  <c r="I10" i="13"/>
  <c r="K21" i="13" s="1"/>
  <c r="F10" i="13"/>
  <c r="H21" i="13" s="1"/>
  <c r="E10" i="13"/>
  <c r="E20" i="13" s="1"/>
  <c r="E22" i="13" s="1"/>
  <c r="E32" i="12"/>
  <c r="X30" i="12"/>
  <c r="V30" i="12"/>
  <c r="S30" i="12"/>
  <c r="U30" i="12" s="1"/>
  <c r="R30" i="12"/>
  <c r="P30" i="12"/>
  <c r="L30" i="12"/>
  <c r="N30" i="12" s="1"/>
  <c r="K30" i="12"/>
  <c r="I30" i="12"/>
  <c r="F30" i="12"/>
  <c r="H30" i="12" s="1"/>
  <c r="E30" i="12"/>
  <c r="X29" i="12"/>
  <c r="V29" i="12"/>
  <c r="S29" i="12"/>
  <c r="U32" i="12" s="1"/>
  <c r="R29" i="12"/>
  <c r="P29" i="12"/>
  <c r="L29" i="12"/>
  <c r="N29" i="12" s="1"/>
  <c r="K29" i="12"/>
  <c r="I29" i="12"/>
  <c r="F29" i="12"/>
  <c r="H32" i="12" s="1"/>
  <c r="E29" i="12"/>
  <c r="V28" i="12"/>
  <c r="X28" i="12" s="1"/>
  <c r="U28" i="12"/>
  <c r="S28" i="12"/>
  <c r="P28" i="12"/>
  <c r="R28" i="12" s="1"/>
  <c r="N28" i="12"/>
  <c r="N31" i="12" s="1"/>
  <c r="N33" i="12" s="1"/>
  <c r="L28" i="12"/>
  <c r="I28" i="12"/>
  <c r="K28" i="12" s="1"/>
  <c r="H28" i="12"/>
  <c r="F28" i="12"/>
  <c r="E28" i="12"/>
  <c r="V27" i="12"/>
  <c r="X27" i="12" s="1"/>
  <c r="U27" i="12"/>
  <c r="S27" i="12"/>
  <c r="P27" i="12"/>
  <c r="R27" i="12" s="1"/>
  <c r="N27" i="12"/>
  <c r="L27" i="12"/>
  <c r="N32" i="12" s="1"/>
  <c r="I27" i="12"/>
  <c r="K27" i="12" s="1"/>
  <c r="K31" i="12" s="1"/>
  <c r="H27" i="12"/>
  <c r="F27" i="12"/>
  <c r="E27" i="12"/>
  <c r="E31" i="12" s="1"/>
  <c r="E33" i="12" s="1"/>
  <c r="E21" i="12"/>
  <c r="X19" i="12"/>
  <c r="V19" i="12"/>
  <c r="S19" i="12"/>
  <c r="U19" i="12" s="1"/>
  <c r="R19" i="12"/>
  <c r="P19" i="12"/>
  <c r="L19" i="12"/>
  <c r="N19" i="12" s="1"/>
  <c r="I19" i="12"/>
  <c r="K19" i="12" s="1"/>
  <c r="F19" i="12"/>
  <c r="H19" i="12" s="1"/>
  <c r="E19" i="12"/>
  <c r="V18" i="12"/>
  <c r="X18" i="12" s="1"/>
  <c r="U18" i="12"/>
  <c r="S18" i="12"/>
  <c r="P18" i="12"/>
  <c r="R18" i="12" s="1"/>
  <c r="N18" i="12"/>
  <c r="L18" i="12"/>
  <c r="I18" i="12"/>
  <c r="K18" i="12" s="1"/>
  <c r="H18" i="12"/>
  <c r="F18" i="12"/>
  <c r="E18" i="12"/>
  <c r="V17" i="12"/>
  <c r="X17" i="12" s="1"/>
  <c r="U17" i="12"/>
  <c r="S17" i="12"/>
  <c r="P17" i="12"/>
  <c r="R17" i="12" s="1"/>
  <c r="L17" i="12"/>
  <c r="N17" i="12" s="1"/>
  <c r="I17" i="12"/>
  <c r="K17" i="12" s="1"/>
  <c r="F17" i="12"/>
  <c r="H17" i="12" s="1"/>
  <c r="E17" i="12"/>
  <c r="X16" i="12"/>
  <c r="V16" i="12"/>
  <c r="S16" i="12"/>
  <c r="U16" i="12" s="1"/>
  <c r="R16" i="12"/>
  <c r="P16" i="12"/>
  <c r="L16" i="12"/>
  <c r="N16" i="12" s="1"/>
  <c r="K16" i="12"/>
  <c r="I16" i="12"/>
  <c r="F16" i="12"/>
  <c r="H16" i="12" s="1"/>
  <c r="E16" i="12"/>
  <c r="X15" i="12"/>
  <c r="V15" i="12"/>
  <c r="S15" i="12"/>
  <c r="U15" i="12" s="1"/>
  <c r="R15" i="12"/>
  <c r="P15" i="12"/>
  <c r="L15" i="12"/>
  <c r="N15" i="12" s="1"/>
  <c r="K15" i="12"/>
  <c r="I15" i="12"/>
  <c r="F15" i="12"/>
  <c r="H15" i="12" s="1"/>
  <c r="E15" i="12"/>
  <c r="V14" i="12"/>
  <c r="X14" i="12" s="1"/>
  <c r="U14" i="12"/>
  <c r="S14" i="12"/>
  <c r="P14" i="12"/>
  <c r="R14" i="12" s="1"/>
  <c r="N14" i="12"/>
  <c r="L14" i="12"/>
  <c r="I14" i="12"/>
  <c r="K14" i="12" s="1"/>
  <c r="H14" i="12"/>
  <c r="F14" i="12"/>
  <c r="E14" i="12"/>
  <c r="V13" i="12"/>
  <c r="X13" i="12" s="1"/>
  <c r="U13" i="12"/>
  <c r="S13" i="12"/>
  <c r="P13" i="12"/>
  <c r="R13" i="12" s="1"/>
  <c r="N13" i="12"/>
  <c r="L13" i="12"/>
  <c r="I13" i="12"/>
  <c r="K13" i="12" s="1"/>
  <c r="H13" i="12"/>
  <c r="F13" i="12"/>
  <c r="E13" i="12"/>
  <c r="X12" i="12"/>
  <c r="V12" i="12"/>
  <c r="S12" i="12"/>
  <c r="U12" i="12" s="1"/>
  <c r="R12" i="12"/>
  <c r="P12" i="12"/>
  <c r="L12" i="12"/>
  <c r="N12" i="12" s="1"/>
  <c r="K12" i="12"/>
  <c r="I12" i="12"/>
  <c r="F12" i="12"/>
  <c r="H12" i="12" s="1"/>
  <c r="E12" i="12"/>
  <c r="X11" i="12"/>
  <c r="V11" i="12"/>
  <c r="S11" i="12"/>
  <c r="U11" i="12" s="1"/>
  <c r="R11" i="12"/>
  <c r="P11" i="12"/>
  <c r="L11" i="12"/>
  <c r="N11" i="12" s="1"/>
  <c r="K11" i="12"/>
  <c r="I11" i="12"/>
  <c r="F11" i="12"/>
  <c r="H21" i="12" s="1"/>
  <c r="E11" i="12"/>
  <c r="V10" i="12"/>
  <c r="X21" i="12" s="1"/>
  <c r="U10" i="12"/>
  <c r="S10" i="12"/>
  <c r="P10" i="12"/>
  <c r="R21" i="12" s="1"/>
  <c r="N10" i="12"/>
  <c r="N20" i="12" s="1"/>
  <c r="N22" i="12" s="1"/>
  <c r="L10" i="12"/>
  <c r="N21" i="12" s="1"/>
  <c r="I10" i="12"/>
  <c r="K21" i="12" s="1"/>
  <c r="H10" i="12"/>
  <c r="F10" i="12"/>
  <c r="E10" i="12"/>
  <c r="E32" i="11"/>
  <c r="V30" i="11"/>
  <c r="X30" i="11" s="1"/>
  <c r="S30" i="11"/>
  <c r="U30" i="11" s="1"/>
  <c r="P30" i="11"/>
  <c r="R30" i="11" s="1"/>
  <c r="L30" i="11"/>
  <c r="N30" i="11" s="1"/>
  <c r="I30" i="11"/>
  <c r="K30" i="11" s="1"/>
  <c r="F30" i="11"/>
  <c r="H30" i="11" s="1"/>
  <c r="E30" i="11"/>
  <c r="X29" i="11"/>
  <c r="V29" i="11"/>
  <c r="U29" i="11"/>
  <c r="S29" i="11"/>
  <c r="R29" i="11"/>
  <c r="P29" i="11"/>
  <c r="N29" i="11"/>
  <c r="L29" i="11"/>
  <c r="K29" i="11"/>
  <c r="I29" i="11"/>
  <c r="H29" i="11"/>
  <c r="F29" i="11"/>
  <c r="E29" i="11"/>
  <c r="V28" i="11"/>
  <c r="X28" i="11" s="1"/>
  <c r="S28" i="11"/>
  <c r="U32" i="11" s="1"/>
  <c r="P28" i="11"/>
  <c r="R28" i="11" s="1"/>
  <c r="L28" i="11"/>
  <c r="N28" i="11" s="1"/>
  <c r="I28" i="11"/>
  <c r="K28" i="11" s="1"/>
  <c r="F28" i="11"/>
  <c r="H32" i="11" s="1"/>
  <c r="E28" i="11"/>
  <c r="X27" i="11"/>
  <c r="X31" i="11" s="1"/>
  <c r="X33" i="11" s="1"/>
  <c r="V27" i="11"/>
  <c r="X32" i="11" s="1"/>
  <c r="U27" i="11"/>
  <c r="S27" i="11"/>
  <c r="R27" i="11"/>
  <c r="R31" i="11" s="1"/>
  <c r="R33" i="11" s="1"/>
  <c r="P27" i="11"/>
  <c r="R32" i="11" s="1"/>
  <c r="N27" i="11"/>
  <c r="N31" i="11" s="1"/>
  <c r="L27" i="11"/>
  <c r="K27" i="11"/>
  <c r="K31" i="11" s="1"/>
  <c r="K33" i="11" s="1"/>
  <c r="I27" i="11"/>
  <c r="K32" i="11" s="1"/>
  <c r="H27" i="11"/>
  <c r="F27" i="11"/>
  <c r="E27" i="11"/>
  <c r="E31" i="11" s="1"/>
  <c r="E33" i="11" s="1"/>
  <c r="E21" i="11"/>
  <c r="X19" i="11"/>
  <c r="V19" i="11"/>
  <c r="U19" i="11"/>
  <c r="S19" i="11"/>
  <c r="R19" i="11"/>
  <c r="P19" i="11"/>
  <c r="N19" i="11"/>
  <c r="L19" i="11"/>
  <c r="K19" i="11"/>
  <c r="I19" i="11"/>
  <c r="H19" i="11"/>
  <c r="F19" i="11"/>
  <c r="E19" i="11"/>
  <c r="V18" i="11"/>
  <c r="X18" i="11" s="1"/>
  <c r="S18" i="11"/>
  <c r="U18" i="11" s="1"/>
  <c r="P18" i="11"/>
  <c r="R18" i="11" s="1"/>
  <c r="L18" i="11"/>
  <c r="N18" i="11" s="1"/>
  <c r="I18" i="11"/>
  <c r="K18" i="11" s="1"/>
  <c r="F18" i="11"/>
  <c r="H18" i="11" s="1"/>
  <c r="E18" i="11"/>
  <c r="X17" i="11"/>
  <c r="V17" i="11"/>
  <c r="U17" i="11"/>
  <c r="S17" i="11"/>
  <c r="R17" i="11"/>
  <c r="P17" i="11"/>
  <c r="N17" i="11"/>
  <c r="L17" i="11"/>
  <c r="K17" i="11"/>
  <c r="I17" i="11"/>
  <c r="H17" i="11"/>
  <c r="F17" i="11"/>
  <c r="E17" i="11"/>
  <c r="V16" i="11"/>
  <c r="X16" i="11" s="1"/>
  <c r="S16" i="11"/>
  <c r="U16" i="11" s="1"/>
  <c r="P16" i="11"/>
  <c r="R16" i="11" s="1"/>
  <c r="L16" i="11"/>
  <c r="N16" i="11" s="1"/>
  <c r="I16" i="11"/>
  <c r="K16" i="11" s="1"/>
  <c r="F16" i="11"/>
  <c r="H16" i="11" s="1"/>
  <c r="E16" i="11"/>
  <c r="X15" i="11"/>
  <c r="V15" i="11"/>
  <c r="U15" i="11"/>
  <c r="S15" i="11"/>
  <c r="R15" i="11"/>
  <c r="P15" i="11"/>
  <c r="N15" i="11"/>
  <c r="L15" i="11"/>
  <c r="K15" i="11"/>
  <c r="I15" i="11"/>
  <c r="H15" i="11"/>
  <c r="F15" i="11"/>
  <c r="E15" i="11"/>
  <c r="V14" i="11"/>
  <c r="X14" i="11" s="1"/>
  <c r="S14" i="11"/>
  <c r="U14" i="11" s="1"/>
  <c r="P14" i="11"/>
  <c r="R14" i="11" s="1"/>
  <c r="L14" i="11"/>
  <c r="N14" i="11" s="1"/>
  <c r="I14" i="11"/>
  <c r="K14" i="11" s="1"/>
  <c r="F14" i="11"/>
  <c r="H14" i="11" s="1"/>
  <c r="E14" i="11"/>
  <c r="X13" i="11"/>
  <c r="V13" i="11"/>
  <c r="U13" i="11"/>
  <c r="S13" i="11"/>
  <c r="R13" i="11"/>
  <c r="P13" i="11"/>
  <c r="N13" i="11"/>
  <c r="L13" i="11"/>
  <c r="K13" i="11"/>
  <c r="I13" i="11"/>
  <c r="H13" i="11"/>
  <c r="F13" i="11"/>
  <c r="E13" i="11"/>
  <c r="V12" i="11"/>
  <c r="X12" i="11" s="1"/>
  <c r="S12" i="11"/>
  <c r="U12" i="11" s="1"/>
  <c r="P12" i="11"/>
  <c r="R12" i="11" s="1"/>
  <c r="L12" i="11"/>
  <c r="N12" i="11" s="1"/>
  <c r="I12" i="11"/>
  <c r="K12" i="11" s="1"/>
  <c r="F12" i="11"/>
  <c r="H12" i="11" s="1"/>
  <c r="E12" i="11"/>
  <c r="X11" i="11"/>
  <c r="V11" i="11"/>
  <c r="U11" i="11"/>
  <c r="S11" i="11"/>
  <c r="R11" i="11"/>
  <c r="P11" i="11"/>
  <c r="N11" i="11"/>
  <c r="L11" i="11"/>
  <c r="K11" i="11"/>
  <c r="I11" i="11"/>
  <c r="H11" i="11"/>
  <c r="F11" i="11"/>
  <c r="E11" i="11"/>
  <c r="V10" i="11"/>
  <c r="X21" i="11" s="1"/>
  <c r="S10" i="11"/>
  <c r="U21" i="11" s="1"/>
  <c r="P10" i="11"/>
  <c r="R21" i="11" s="1"/>
  <c r="L10" i="11"/>
  <c r="N10" i="11" s="1"/>
  <c r="N20" i="11" s="1"/>
  <c r="I10" i="11"/>
  <c r="K10" i="11" s="1"/>
  <c r="K20" i="11" s="1"/>
  <c r="F10" i="11"/>
  <c r="H21" i="11" s="1"/>
  <c r="E10" i="11"/>
  <c r="E20" i="11" s="1"/>
  <c r="E22" i="11" s="1"/>
  <c r="E32" i="10"/>
  <c r="X30" i="10"/>
  <c r="V30" i="10"/>
  <c r="U30" i="10"/>
  <c r="S30" i="10"/>
  <c r="R30" i="10"/>
  <c r="P30" i="10"/>
  <c r="N30" i="10"/>
  <c r="L30" i="10"/>
  <c r="K30" i="10"/>
  <c r="I30" i="10"/>
  <c r="H30" i="10"/>
  <c r="F30" i="10"/>
  <c r="E30" i="10"/>
  <c r="V29" i="10"/>
  <c r="X29" i="10" s="1"/>
  <c r="S29" i="10"/>
  <c r="U29" i="10" s="1"/>
  <c r="P29" i="10"/>
  <c r="R29" i="10" s="1"/>
  <c r="L29" i="10"/>
  <c r="N29" i="10" s="1"/>
  <c r="I29" i="10"/>
  <c r="K29" i="10" s="1"/>
  <c r="F29" i="10"/>
  <c r="H29" i="10" s="1"/>
  <c r="E29" i="10"/>
  <c r="X28" i="10"/>
  <c r="V28" i="10"/>
  <c r="U28" i="10"/>
  <c r="S28" i="10"/>
  <c r="R28" i="10"/>
  <c r="P28" i="10"/>
  <c r="N28" i="10"/>
  <c r="L28" i="10"/>
  <c r="K28" i="10"/>
  <c r="I28" i="10"/>
  <c r="H28" i="10"/>
  <c r="F28" i="10"/>
  <c r="E28" i="10"/>
  <c r="V27" i="10"/>
  <c r="X27" i="10" s="1"/>
  <c r="X31" i="10" s="1"/>
  <c r="S27" i="10"/>
  <c r="U32" i="10" s="1"/>
  <c r="P27" i="10"/>
  <c r="R27" i="10" s="1"/>
  <c r="R31" i="10" s="1"/>
  <c r="L27" i="10"/>
  <c r="N32" i="10" s="1"/>
  <c r="I27" i="10"/>
  <c r="K27" i="10" s="1"/>
  <c r="K31" i="10" s="1"/>
  <c r="F27" i="10"/>
  <c r="H32" i="10" s="1"/>
  <c r="E27" i="10"/>
  <c r="E31" i="10" s="1"/>
  <c r="E33" i="10" s="1"/>
  <c r="E21" i="10"/>
  <c r="V19" i="10"/>
  <c r="X19" i="10" s="1"/>
  <c r="S19" i="10"/>
  <c r="U19" i="10" s="1"/>
  <c r="P19" i="10"/>
  <c r="R19" i="10" s="1"/>
  <c r="L19" i="10"/>
  <c r="N19" i="10" s="1"/>
  <c r="I19" i="10"/>
  <c r="K19" i="10" s="1"/>
  <c r="F19" i="10"/>
  <c r="H19" i="10" s="1"/>
  <c r="E19" i="10"/>
  <c r="X18" i="10"/>
  <c r="V18" i="10"/>
  <c r="U18" i="10"/>
  <c r="S18" i="10"/>
  <c r="R18" i="10"/>
  <c r="P18" i="10"/>
  <c r="N18" i="10"/>
  <c r="L18" i="10"/>
  <c r="K18" i="10"/>
  <c r="I18" i="10"/>
  <c r="H18" i="10"/>
  <c r="F18" i="10"/>
  <c r="E18" i="10"/>
  <c r="V17" i="10"/>
  <c r="X17" i="10" s="1"/>
  <c r="S17" i="10"/>
  <c r="U17" i="10" s="1"/>
  <c r="P17" i="10"/>
  <c r="R17" i="10" s="1"/>
  <c r="L17" i="10"/>
  <c r="N17" i="10" s="1"/>
  <c r="I17" i="10"/>
  <c r="K17" i="10" s="1"/>
  <c r="F17" i="10"/>
  <c r="H17" i="10" s="1"/>
  <c r="E17" i="10"/>
  <c r="X16" i="10"/>
  <c r="V16" i="10"/>
  <c r="U16" i="10"/>
  <c r="S16" i="10"/>
  <c r="R16" i="10"/>
  <c r="P16" i="10"/>
  <c r="N16" i="10"/>
  <c r="L16" i="10"/>
  <c r="K16" i="10"/>
  <c r="I16" i="10"/>
  <c r="H16" i="10"/>
  <c r="F16" i="10"/>
  <c r="E16" i="10"/>
  <c r="V15" i="10"/>
  <c r="X15" i="10" s="1"/>
  <c r="S15" i="10"/>
  <c r="U15" i="10" s="1"/>
  <c r="P15" i="10"/>
  <c r="R15" i="10" s="1"/>
  <c r="L15" i="10"/>
  <c r="N15" i="10" s="1"/>
  <c r="I15" i="10"/>
  <c r="K15" i="10" s="1"/>
  <c r="F15" i="10"/>
  <c r="H15" i="10" s="1"/>
  <c r="E15" i="10"/>
  <c r="X14" i="10"/>
  <c r="V14" i="10"/>
  <c r="U14" i="10"/>
  <c r="S14" i="10"/>
  <c r="R14" i="10"/>
  <c r="P14" i="10"/>
  <c r="N14" i="10"/>
  <c r="L14" i="10"/>
  <c r="K14" i="10"/>
  <c r="I14" i="10"/>
  <c r="H14" i="10"/>
  <c r="F14" i="10"/>
  <c r="E14" i="10"/>
  <c r="V13" i="10"/>
  <c r="X13" i="10" s="1"/>
  <c r="S13" i="10"/>
  <c r="U13" i="10" s="1"/>
  <c r="P13" i="10"/>
  <c r="R13" i="10" s="1"/>
  <c r="L13" i="10"/>
  <c r="N13" i="10" s="1"/>
  <c r="I13" i="10"/>
  <c r="K13" i="10" s="1"/>
  <c r="F13" i="10"/>
  <c r="H13" i="10" s="1"/>
  <c r="E13" i="10"/>
  <c r="X12" i="10"/>
  <c r="V12" i="10"/>
  <c r="U12" i="10"/>
  <c r="S12" i="10"/>
  <c r="R12" i="10"/>
  <c r="P12" i="10"/>
  <c r="N12" i="10"/>
  <c r="L12" i="10"/>
  <c r="K12" i="10"/>
  <c r="I12" i="10"/>
  <c r="H12" i="10"/>
  <c r="F12" i="10"/>
  <c r="E12" i="10"/>
  <c r="V11" i="10"/>
  <c r="X11" i="10" s="1"/>
  <c r="S11" i="10"/>
  <c r="U11" i="10" s="1"/>
  <c r="P11" i="10"/>
  <c r="R11" i="10" s="1"/>
  <c r="L11" i="10"/>
  <c r="N11" i="10" s="1"/>
  <c r="I11" i="10"/>
  <c r="K11" i="10" s="1"/>
  <c r="F11" i="10"/>
  <c r="H11" i="10" s="1"/>
  <c r="E11" i="10"/>
  <c r="X10" i="10"/>
  <c r="X20" i="10" s="1"/>
  <c r="X22" i="10" s="1"/>
  <c r="V10" i="10"/>
  <c r="X21" i="10" s="1"/>
  <c r="U10" i="10"/>
  <c r="U20" i="10" s="1"/>
  <c r="S10" i="10"/>
  <c r="U21" i="10" s="1"/>
  <c r="R10" i="10"/>
  <c r="R20" i="10" s="1"/>
  <c r="R22" i="10" s="1"/>
  <c r="P10" i="10"/>
  <c r="R21" i="10" s="1"/>
  <c r="N10" i="10"/>
  <c r="L10" i="10"/>
  <c r="N21" i="10" s="1"/>
  <c r="K10" i="10"/>
  <c r="K20" i="10" s="1"/>
  <c r="K22" i="10" s="1"/>
  <c r="I10" i="10"/>
  <c r="K21" i="10" s="1"/>
  <c r="H10" i="10"/>
  <c r="F10" i="10"/>
  <c r="H21" i="10" s="1"/>
  <c r="E10" i="10"/>
  <c r="E20" i="10" l="1"/>
  <c r="E22" i="10" s="1"/>
  <c r="H20" i="10"/>
  <c r="H22" i="10" s="1"/>
  <c r="E20" i="12"/>
  <c r="E22" i="12" s="1"/>
  <c r="X22" i="13"/>
  <c r="U31" i="13"/>
  <c r="U33" i="13" s="1"/>
  <c r="X21" i="13"/>
  <c r="K10" i="13"/>
  <c r="K20" i="13" s="1"/>
  <c r="K22" i="13" s="1"/>
  <c r="R10" i="13"/>
  <c r="R20" i="13" s="1"/>
  <c r="R22" i="13" s="1"/>
  <c r="N21" i="13"/>
  <c r="N22" i="13" s="1"/>
  <c r="N32" i="13"/>
  <c r="N33" i="13" s="1"/>
  <c r="H10" i="13"/>
  <c r="H20" i="13" s="1"/>
  <c r="H22" i="13" s="1"/>
  <c r="U10" i="13"/>
  <c r="U20" i="13" s="1"/>
  <c r="U22" i="13" s="1"/>
  <c r="H28" i="13"/>
  <c r="H31" i="13" s="1"/>
  <c r="H33" i="13" s="1"/>
  <c r="U28" i="13"/>
  <c r="K33" i="12"/>
  <c r="H20" i="12"/>
  <c r="H22" i="12" s="1"/>
  <c r="X31" i="12"/>
  <c r="U20" i="12"/>
  <c r="H31" i="12"/>
  <c r="H33" i="12" s="1"/>
  <c r="R31" i="12"/>
  <c r="H11" i="12"/>
  <c r="K10" i="12"/>
  <c r="K20" i="12" s="1"/>
  <c r="K22" i="12" s="1"/>
  <c r="R10" i="12"/>
  <c r="R20" i="12" s="1"/>
  <c r="R22" i="12" s="1"/>
  <c r="X10" i="12"/>
  <c r="X20" i="12" s="1"/>
  <c r="X22" i="12" s="1"/>
  <c r="K32" i="12"/>
  <c r="X32" i="12"/>
  <c r="U21" i="12"/>
  <c r="R32" i="12"/>
  <c r="H29" i="12"/>
  <c r="U29" i="12"/>
  <c r="U31" i="12" s="1"/>
  <c r="U33" i="12" s="1"/>
  <c r="K21" i="11"/>
  <c r="K22" i="11" s="1"/>
  <c r="R10" i="11"/>
  <c r="R20" i="11" s="1"/>
  <c r="R22" i="11" s="1"/>
  <c r="X10" i="11"/>
  <c r="X20" i="11" s="1"/>
  <c r="X22" i="11" s="1"/>
  <c r="N21" i="11"/>
  <c r="N22" i="11" s="1"/>
  <c r="N32" i="11"/>
  <c r="N33" i="11" s="1"/>
  <c r="H10" i="11"/>
  <c r="H20" i="11" s="1"/>
  <c r="H22" i="11" s="1"/>
  <c r="U10" i="11"/>
  <c r="U20" i="11" s="1"/>
  <c r="U22" i="11" s="1"/>
  <c r="H28" i="11"/>
  <c r="H31" i="11" s="1"/>
  <c r="H33" i="11" s="1"/>
  <c r="U28" i="11"/>
  <c r="U31" i="11" s="1"/>
  <c r="U33" i="11" s="1"/>
  <c r="N20" i="10"/>
  <c r="N22" i="10" s="1"/>
  <c r="U22" i="10"/>
  <c r="K33" i="10"/>
  <c r="X33" i="10"/>
  <c r="K32" i="10"/>
  <c r="X32" i="10"/>
  <c r="H27" i="10"/>
  <c r="H31" i="10" s="1"/>
  <c r="H33" i="10" s="1"/>
  <c r="N27" i="10"/>
  <c r="N31" i="10" s="1"/>
  <c r="N33" i="10" s="1"/>
  <c r="U27" i="10"/>
  <c r="U31" i="10" s="1"/>
  <c r="U33" i="10" s="1"/>
  <c r="R32" i="10"/>
  <c r="R33" i="10" s="1"/>
  <c r="U22" i="12" l="1"/>
  <c r="X33" i="12"/>
  <c r="R33" i="12"/>
  <c r="E32" i="9" l="1"/>
  <c r="X30" i="9"/>
  <c r="V30" i="9"/>
  <c r="S30" i="9"/>
  <c r="U30" i="9" s="1"/>
  <c r="R30" i="9"/>
  <c r="P30" i="9"/>
  <c r="L30" i="9"/>
  <c r="N30" i="9" s="1"/>
  <c r="K30" i="9"/>
  <c r="I30" i="9"/>
  <c r="F30" i="9"/>
  <c r="H30" i="9" s="1"/>
  <c r="E30" i="9"/>
  <c r="X29" i="9"/>
  <c r="V29" i="9"/>
  <c r="S29" i="9"/>
  <c r="U32" i="9" s="1"/>
  <c r="R29" i="9"/>
  <c r="P29" i="9"/>
  <c r="L29" i="9"/>
  <c r="N29" i="9" s="1"/>
  <c r="K29" i="9"/>
  <c r="I29" i="9"/>
  <c r="F29" i="9"/>
  <c r="H32" i="9" s="1"/>
  <c r="E29" i="9"/>
  <c r="V28" i="9"/>
  <c r="X28" i="9" s="1"/>
  <c r="U28" i="9"/>
  <c r="S28" i="9"/>
  <c r="P28" i="9"/>
  <c r="R28" i="9" s="1"/>
  <c r="N28" i="9"/>
  <c r="N31" i="9" s="1"/>
  <c r="N33" i="9" s="1"/>
  <c r="L28" i="9"/>
  <c r="I28" i="9"/>
  <c r="K28" i="9" s="1"/>
  <c r="H28" i="9"/>
  <c r="F28" i="9"/>
  <c r="E28" i="9"/>
  <c r="V27" i="9"/>
  <c r="X27" i="9" s="1"/>
  <c r="U27" i="9"/>
  <c r="S27" i="9"/>
  <c r="P27" i="9"/>
  <c r="R27" i="9" s="1"/>
  <c r="N27" i="9"/>
  <c r="L27" i="9"/>
  <c r="N32" i="9" s="1"/>
  <c r="I27" i="9"/>
  <c r="K27" i="9" s="1"/>
  <c r="K31" i="9" s="1"/>
  <c r="H27" i="9"/>
  <c r="F27" i="9"/>
  <c r="E27" i="9"/>
  <c r="E31" i="9" s="1"/>
  <c r="E33" i="9" s="1"/>
  <c r="E21" i="9"/>
  <c r="X19" i="9"/>
  <c r="V19" i="9"/>
  <c r="S19" i="9"/>
  <c r="U19" i="9" s="1"/>
  <c r="R19" i="9"/>
  <c r="P19" i="9"/>
  <c r="L19" i="9"/>
  <c r="N19" i="9" s="1"/>
  <c r="K19" i="9"/>
  <c r="I19" i="9"/>
  <c r="F19" i="9"/>
  <c r="H19" i="9" s="1"/>
  <c r="E19" i="9"/>
  <c r="V18" i="9"/>
  <c r="X18" i="9" s="1"/>
  <c r="U18" i="9"/>
  <c r="S18" i="9"/>
  <c r="P18" i="9"/>
  <c r="R18" i="9" s="1"/>
  <c r="N18" i="9"/>
  <c r="L18" i="9"/>
  <c r="I18" i="9"/>
  <c r="K18" i="9" s="1"/>
  <c r="H18" i="9"/>
  <c r="F18" i="9"/>
  <c r="E18" i="9"/>
  <c r="V17" i="9"/>
  <c r="X17" i="9" s="1"/>
  <c r="U17" i="9"/>
  <c r="S17" i="9"/>
  <c r="P17" i="9"/>
  <c r="R17" i="9" s="1"/>
  <c r="N17" i="9"/>
  <c r="L17" i="9"/>
  <c r="I17" i="9"/>
  <c r="K17" i="9" s="1"/>
  <c r="H17" i="9"/>
  <c r="F17" i="9"/>
  <c r="E17" i="9"/>
  <c r="X16" i="9"/>
  <c r="V16" i="9"/>
  <c r="S16" i="9"/>
  <c r="U16" i="9" s="1"/>
  <c r="R16" i="9"/>
  <c r="P16" i="9"/>
  <c r="L16" i="9"/>
  <c r="N16" i="9" s="1"/>
  <c r="K16" i="9"/>
  <c r="I16" i="9"/>
  <c r="F16" i="9"/>
  <c r="H16" i="9" s="1"/>
  <c r="E16" i="9"/>
  <c r="X15" i="9"/>
  <c r="V15" i="9"/>
  <c r="S15" i="9"/>
  <c r="U15" i="9" s="1"/>
  <c r="R15" i="9"/>
  <c r="P15" i="9"/>
  <c r="L15" i="9"/>
  <c r="N15" i="9" s="1"/>
  <c r="K15" i="9"/>
  <c r="I15" i="9"/>
  <c r="F15" i="9"/>
  <c r="H15" i="9" s="1"/>
  <c r="E15" i="9"/>
  <c r="V14" i="9"/>
  <c r="X14" i="9" s="1"/>
  <c r="U14" i="9"/>
  <c r="S14" i="9"/>
  <c r="P14" i="9"/>
  <c r="R14" i="9" s="1"/>
  <c r="N14" i="9"/>
  <c r="L14" i="9"/>
  <c r="I14" i="9"/>
  <c r="K14" i="9" s="1"/>
  <c r="H14" i="9"/>
  <c r="F14" i="9"/>
  <c r="E14" i="9"/>
  <c r="V13" i="9"/>
  <c r="X13" i="9" s="1"/>
  <c r="U13" i="9"/>
  <c r="S13" i="9"/>
  <c r="P13" i="9"/>
  <c r="R13" i="9" s="1"/>
  <c r="N13" i="9"/>
  <c r="L13" i="9"/>
  <c r="I13" i="9"/>
  <c r="K13" i="9" s="1"/>
  <c r="H13" i="9"/>
  <c r="F13" i="9"/>
  <c r="E13" i="9"/>
  <c r="X12" i="9"/>
  <c r="V12" i="9"/>
  <c r="S12" i="9"/>
  <c r="U12" i="9" s="1"/>
  <c r="R12" i="9"/>
  <c r="P12" i="9"/>
  <c r="L12" i="9"/>
  <c r="N12" i="9" s="1"/>
  <c r="K12" i="9"/>
  <c r="I12" i="9"/>
  <c r="F12" i="9"/>
  <c r="H12" i="9" s="1"/>
  <c r="E12" i="9"/>
  <c r="E20" i="9" s="1"/>
  <c r="E22" i="9" s="1"/>
  <c r="X11" i="9"/>
  <c r="V11" i="9"/>
  <c r="S11" i="9"/>
  <c r="U21" i="9" s="1"/>
  <c r="R11" i="9"/>
  <c r="P11" i="9"/>
  <c r="L11" i="9"/>
  <c r="N11" i="9" s="1"/>
  <c r="K11" i="9"/>
  <c r="I11" i="9"/>
  <c r="F11" i="9"/>
  <c r="H21" i="9" s="1"/>
  <c r="E11" i="9"/>
  <c r="V10" i="9"/>
  <c r="X21" i="9" s="1"/>
  <c r="U10" i="9"/>
  <c r="S10" i="9"/>
  <c r="P10" i="9"/>
  <c r="R21" i="9" s="1"/>
  <c r="N10" i="9"/>
  <c r="L10" i="9"/>
  <c r="N21" i="9" s="1"/>
  <c r="I10" i="9"/>
  <c r="K21" i="9" s="1"/>
  <c r="H10" i="9"/>
  <c r="F10" i="9"/>
  <c r="E10" i="9"/>
  <c r="U20" i="9" l="1"/>
  <c r="U22" i="9" s="1"/>
  <c r="X31" i="9"/>
  <c r="N20" i="9"/>
  <c r="N22" i="9" s="1"/>
  <c r="R31" i="9"/>
  <c r="H11" i="9"/>
  <c r="H20" i="9" s="1"/>
  <c r="H22" i="9" s="1"/>
  <c r="K10" i="9"/>
  <c r="K20" i="9" s="1"/>
  <c r="K22" i="9" s="1"/>
  <c r="R10" i="9"/>
  <c r="R20" i="9" s="1"/>
  <c r="R22" i="9" s="1"/>
  <c r="X10" i="9"/>
  <c r="X20" i="9" s="1"/>
  <c r="X22" i="9" s="1"/>
  <c r="K32" i="9"/>
  <c r="K33" i="9" s="1"/>
  <c r="X32" i="9"/>
  <c r="U11" i="9"/>
  <c r="R32" i="9"/>
  <c r="H29" i="9"/>
  <c r="H31" i="9" s="1"/>
  <c r="H33" i="9" s="1"/>
  <c r="U29" i="9"/>
  <c r="U31" i="9" s="1"/>
  <c r="U33" i="9" s="1"/>
  <c r="R33" i="9" l="1"/>
  <c r="X33" i="9"/>
</calcChain>
</file>

<file path=xl/sharedStrings.xml><?xml version="1.0" encoding="utf-8"?>
<sst xmlns="http://schemas.openxmlformats.org/spreadsheetml/2006/main" count="595" uniqueCount="68">
  <si>
    <t>Contract Year 1</t>
  </si>
  <si>
    <t>(enter to 2</t>
  </si>
  <si>
    <t>Year 1</t>
  </si>
  <si>
    <t>decimals)</t>
  </si>
  <si>
    <t>Institution</t>
  </si>
  <si>
    <t>Services Required</t>
  </si>
  <si>
    <t>In-House Population</t>
  </si>
  <si>
    <r>
      <t xml:space="preserve">1 </t>
    </r>
    <r>
      <rPr>
        <b/>
        <sz val="10"/>
        <color indexed="8"/>
        <rFont val="Arial"/>
        <family val="2"/>
      </rPr>
      <t>Weighted Per Diem</t>
    </r>
  </si>
  <si>
    <t>Inmate Per Diem with percentage population decrease</t>
  </si>
  <si>
    <t>Inmate Per Diem</t>
  </si>
  <si>
    <t>(5%) In-House Population</t>
  </si>
  <si>
    <t>Weighted Per Diem</t>
  </si>
  <si>
    <t>(10%) In-House Population</t>
  </si>
  <si>
    <t>(15%) In-House Population</t>
  </si>
  <si>
    <t>TPFW</t>
  </si>
  <si>
    <t>All Health Care services as defined in the RFP</t>
  </si>
  <si>
    <t>TCIX</t>
  </si>
  <si>
    <t>MLCC</t>
  </si>
  <si>
    <t>BCCX</t>
  </si>
  <si>
    <t>WTSP</t>
  </si>
  <si>
    <t>RMSI</t>
  </si>
  <si>
    <t>NECX</t>
  </si>
  <si>
    <t>NWCX</t>
  </si>
  <si>
    <t>DSNF</t>
  </si>
  <si>
    <t>MCCX</t>
  </si>
  <si>
    <t>Total of weighted per diems</t>
  </si>
  <si>
    <t>÷ Total projected capacity</t>
  </si>
  <si>
    <t>Privately Managed Facilities</t>
  </si>
  <si>
    <t>HCCF</t>
  </si>
  <si>
    <t>All inpatient hospitalization in excess of $4,000</t>
  </si>
  <si>
    <t>WCFA</t>
  </si>
  <si>
    <t>TCCF</t>
  </si>
  <si>
    <t>SCCF</t>
  </si>
  <si>
    <t>Total of weighted per diems for Privately Managed</t>
  </si>
  <si>
    <t>÷ Total Privately Managed projected capacity</t>
  </si>
  <si>
    <t>Blended Per Diem Rate Per Inmate Privately Managed</t>
  </si>
  <si>
    <t>1 Equals “In House Population” column times the “Inmate Per Diem” column.</t>
  </si>
  <si>
    <t>3 Proposers should include the Contractor’s cost of medications for HCV, HIV and Hospitalizations as outlined in ProForma Contract Sections C.3.c. and C.3.d. in the development of the proposed per inmate per diem costs for each year of the contract term.</t>
  </si>
  <si>
    <t>4 Contractor costs for software and systems used in inmate care {as outlined in the ProForma Contract including but not limited to sections A.11.a.6, A.12.c, A.18 and A.20c} should be included in the development of the proposed per inmate per diem costs for each year of the contract term</t>
  </si>
  <si>
    <r>
      <rPr>
        <b/>
        <vertAlign val="superscript"/>
        <sz val="10"/>
        <color indexed="8"/>
        <rFont val="Arial"/>
        <family val="2"/>
      </rPr>
      <t>2</t>
    </r>
    <r>
      <rPr>
        <b/>
        <sz val="10"/>
        <color indexed="8"/>
        <rFont val="Arial"/>
        <family val="2"/>
      </rPr>
      <t>Blended Per Diem Rate Per Inmate</t>
    </r>
  </si>
  <si>
    <t>RFP 32901-31230 Inmate Health Services</t>
  </si>
  <si>
    <t>2 “Total of weighted per diems” divided by the “Total Projected Capacity” equals the "Blended Per Diem Rate Per Inmate."</t>
  </si>
  <si>
    <t>Contract Year 2</t>
  </si>
  <si>
    <t>Year 2</t>
  </si>
  <si>
    <t>Contract Year 3</t>
  </si>
  <si>
    <t>Year 3</t>
  </si>
  <si>
    <t>Contract Year 4</t>
  </si>
  <si>
    <t>Year 4</t>
  </si>
  <si>
    <t>Contract Year 5</t>
  </si>
  <si>
    <t>Year 5</t>
  </si>
  <si>
    <t>Inmate Per Diem with percentage population increase</t>
  </si>
  <si>
    <t>Population Range: 14,416 to</t>
  </si>
  <si>
    <t>Population Range: 15,137 to</t>
  </si>
  <si>
    <t>Population Range:  15,858 to</t>
  </si>
  <si>
    <t>Population Range: 14,414 to</t>
  </si>
  <si>
    <t>Population Range: 13,693 to</t>
  </si>
  <si>
    <t>Population Range: 12,973 to</t>
  </si>
  <si>
    <t>Population Range: 7,429 to</t>
  </si>
  <si>
    <t>Population Range: 7,803 to</t>
  </si>
  <si>
    <t>Population Range: 7,431 to</t>
  </si>
  <si>
    <t>Population Range: 8,174 to</t>
  </si>
  <si>
    <t>Population Range: 7,058 to</t>
  </si>
  <si>
    <t>Population Range: 6,686 to</t>
  </si>
  <si>
    <r>
      <t xml:space="preserve">Proposer:  This is a protected worksheet.  You can only enter data in Columns D, G, J, M, Q, T, and W, which are the "Inmate Per Diem" columns.  Formulas are already in the worksheet to calculate the "Blended Per Diem Rate Per Inmate".  
Please be sure to complete each of the 5 tabs (worksheet pages) in this workbook. These worksheets must be printed and included in the Cost Proposal.  The proposer must also enter in the appropriate year column each "Blended Per Diem Rate Per Inmate" in the Cost Proposal &amp; Scoring Guide, Attachment 6.3 of the RFP, which must be signed and dated. 
</t>
    </r>
    <r>
      <rPr>
        <sz val="12"/>
        <color rgb="FFFF0000"/>
        <rFont val="Arial"/>
        <family val="2"/>
      </rPr>
      <t xml:space="preserve">
The total in-house population changes daily.  Adjustments of either an increase or decrease in total in-house population of less than five (5) percent will not result in a per diem adjustment. The Blended Per Diem Rate Per Inmate would not change until the top of the range in-house population has been exceeded.  The top of the population ranges below are H21, K21, N21, R21, U21, X21.  For example, if the total in-house population increases to 14,400, there is no adjustment.  If the total in-house population increases to 15,200, then the adjusted Blended Per Diem Rate Per Inmate would be the amount calculated in H22.  </t>
    </r>
  </si>
  <si>
    <r>
      <t xml:space="preserve">Proposer:  This is a protected worksheet.  You can only enter data in Columns D, G, J, M, Q, T, and W, which are the "Inmate Per Diem" columns.  Formulas are already in the worksheet to calculate the "Blended Per Diem Rate Per Inmate".  
Please be sure to complete each of the 5 tabs (worksheet pages) in this workbook. These worksheets must be printed and included in the Cost Proposal.  The proposer must also enter in the appropriate year column each "Blended Per Diem Rate Per Inmate" in the Cost Proposal &amp; Scoring Guide, Attachment 6.3 of the RFP, which must be signed and dated.   
</t>
    </r>
    <r>
      <rPr>
        <sz val="12"/>
        <color rgb="FFFF0000"/>
        <rFont val="Arial"/>
        <family val="2"/>
      </rPr>
      <t xml:space="preserve">
The total in-house population changes daily.  Adjustments of either an increase or decrease in total in-house population of less than five (5) percent will not result in a per diem adjustment. The Blended Per Diem Rate Per Inmate would not change until the top of the range in-house population has been exceeded.  The top of the population ranges below are H21, K21, N21, R21, U21, X21.  For example, if the total in-house population increases to 14,400, there is no adjustment.  If the total in-house population increases to 15,200, then the adjusted Blended Per Diem Rate Per Inmate would be the amount calculated in H22.</t>
    </r>
  </si>
  <si>
    <r>
      <t xml:space="preserve">Proposer:  This is a protected worksheet.  You can only enter data in Columns D, G, J, M, Q, T, and W, which are the "Inmate Per Diem" columns.  Formulas are already in the worksheet to calculate the "Blended Per Diem Rate Per Inmate".  
Please be sure to complete each of the 5 tabs (worksheet pages) in this workbook. These worksheets must be printed and included in the Cost Proposal.  The proposer must also enter in the appropriate year column each "Blended Per Diem Rate Per Inmate" in the Cost Proposal &amp; Scoring Guide, Attachment 6.3 of the RFP, which must be signed and dated.   
</t>
    </r>
    <r>
      <rPr>
        <sz val="12"/>
        <color rgb="FFFF0000"/>
        <rFont val="Arial"/>
        <family val="2"/>
      </rPr>
      <t xml:space="preserve">
The total in-house population changes daily.  Adjustments of either an increase or decrease in total in-house population of less than five (5) percent will not result in a per diem adjustment. The Blended Per Diem Rate Per Inmate would not change until the top of the range in-house population has been exceeded.  The top of the population ranges below are H21, K21, N21, R21, U21, X21.  For example, if the total in-house population increases to 14,400, there is no adjustment.  If the total in-house population increases to 15,200, then the adjusted Blended Per Diem Rate Per Inmate would be the amount calculated in H22.</t>
    </r>
  </si>
  <si>
    <r>
      <t xml:space="preserve">Proposer:  This is a protected worksheet.  You can only enter data in Columns D, G, J, M, Q, T, and W, which are the "Inmate Per Diem" columns.  Formulas are already in the worksheet to calculate the "Blended Per Diem Rate Per Inmate".  
Please be sure to complete each of the 5 tabs (worksheet pages) in this workbook. These worksheets must be printed and included in the Cost Proposal.  The proposer must also enter in the appropriate year column each "Blended Per Diem Rate Per Inmate" in the Cost Proposal &amp; Scoring Guide, Attachment 6.3 of the RFP, which must be signed and dated.  
</t>
    </r>
    <r>
      <rPr>
        <sz val="12"/>
        <color rgb="FFFF0000"/>
        <rFont val="Arial"/>
        <family val="2"/>
      </rPr>
      <t xml:space="preserve">The total in-house population changes daily.  Adjustments of either an increase or decrease in total in-house population of less than five (5) percent will not result in a per diem adjustment. The Blended Per Diem Rate Per Inmate would not change until the top of the range in-house population has been exceeded.  The top of the population ranges below are H21, K21, N21, R21, U21, X21.  For example, if the total in-house population increases to 14,400, there is no adjustment.  If the total in-house population increases to 15,200, then the adjusted Blended Per Diem Rate Per Inmate would be the amount calculated in H22. </t>
    </r>
  </si>
  <si>
    <r>
      <t xml:space="preserve">Proposer:  This is a protected worksheet.  You can only enter data in Columns D, G, J, M, Q, T, and W, which are the "Inmate Per Diem" columns.  Formulas are already in the worksheet to calculate the "Blended Per Diem Rate Per Inmate".  
Please be sure to complete each of the 5 tabs (worksheet pages) in this workbook. These worksheets must be printed and included in the Cost Proposal.  The proposer must also enter in the appropriate year column each "Blended Per Diem Rate Per Inmate" in the Cost Proposal &amp; Scoring Guide, Attachment 6.3 of the RFP, which must be signed and dated.   
</t>
    </r>
    <r>
      <rPr>
        <sz val="12"/>
        <color rgb="FFFF0000"/>
        <rFont val="Arial"/>
        <family val="2"/>
      </rPr>
      <t>The total in-house population changes daily.  Adjustments of either an increase or decrease in total in-house population of less than five (5) percent will not result in a per diem adjustment. The Blended Per Diem Rate Per Inmate would not change until the top of the range in-house population has been exceeded.  The top of the population ranges below are H21, K21, N21, R21, U21, X21.  For example, if the total in-house population increases to 14,400, there is no adjustment.  If the total in-house population increases to 15,200, then the adjusted Blended Per Diem Rate Per Inmate would be the amount calculated in H22.</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</si>
</sst>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19">
    <font>
      <sz val="10"/>
      <name val="Arial"/>
      <family val="2"/>
    </font>
    <font>
      <sz val="10"/>
      <name val="Arial"/>
      <family val="2"/>
    </font>
    <font>
      <sz val="14"/>
      <name val="Arial"/>
      <family val="2"/>
    </font>
    <font>
      <b/>
      <sz val="10"/>
      <name val="Arial"/>
      <family val="2"/>
    </font>
    <font>
      <b/>
      <sz val="10"/>
      <color indexed="8"/>
      <name val="Arial"/>
      <family val="2"/>
    </font>
    <font>
      <b/>
      <vertAlign val="subscript"/>
      <sz val="10"/>
      <color indexed="8"/>
      <name val="Arial"/>
      <family val="2"/>
    </font>
    <font>
      <b/>
      <sz val="11"/>
      <name val="Arial"/>
      <family val="2"/>
    </font>
    <font>
      <sz val="10"/>
      <color indexed="8"/>
      <name val="Arial"/>
      <family val="2"/>
    </font>
    <font>
      <sz val="8"/>
      <name val="Arial"/>
      <family val="2"/>
    </font>
    <font>
      <sz val="11"/>
      <name val="Arial"/>
      <family val="2"/>
    </font>
    <font>
      <b/>
      <vertAlign val="superscript"/>
      <sz val="10"/>
      <color indexed="8"/>
      <name val="Arial"/>
      <family val="2"/>
    </font>
    <font>
      <vertAlign val="subscript"/>
      <sz val="14"/>
      <color indexed="8"/>
      <name val="Arial"/>
      <family val="2"/>
    </font>
    <font>
      <sz val="12"/>
      <name val="Arial"/>
      <family val="2"/>
    </font>
    <font>
      <b/>
      <sz val="14"/>
      <name val="Arial"/>
      <family val="2"/>
    </font>
    <font>
      <b/>
      <sz val="22"/>
      <name val="Arial"/>
      <family val="2"/>
    </font>
    <font>
      <b/>
      <sz val="14"/>
      <color indexed="8"/>
      <name val="Arial"/>
      <family val="2"/>
    </font>
    <font>
      <sz val="11"/>
      <name val="Century Schoolbook"/>
      <family val="1"/>
    </font>
    <font>
      <b/>
      <sz val="12"/>
      <name val="Arial"/>
      <family val="2"/>
    </font>
    <font>
      <sz val="12"/>
      <color rgb="FFFF0000"/>
      <name val="Arial"/>
      <family val="2"/>
    </font>
  </fonts>
  <fills count="7">
    <fill>
      <patternFill patternType="none"/>
    </fill>
    <fill>
      <patternFill patternType="gray125"/>
    </fill>
    <fill>
      <patternFill patternType="solid">
        <fgColor theme="1" tint="0.249977111117893"/>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07">
    <xf numFmtId="0" fontId="0" fillId="0" borderId="0" xfId="0"/>
    <xf numFmtId="0" fontId="13" fillId="0" borderId="0" xfId="0" applyFont="1" applyProtection="1"/>
    <xf numFmtId="0" fontId="14" fillId="0" borderId="0" xfId="0" applyFont="1" applyProtection="1"/>
    <xf numFmtId="164" fontId="7" fillId="3" borderId="7" xfId="1" applyNumberFormat="1" applyFont="1" applyFill="1" applyBorder="1" applyAlignment="1" applyProtection="1">
      <alignment horizontal="center" wrapText="1"/>
    </xf>
    <xf numFmtId="0" fontId="3" fillId="0" borderId="0" xfId="0" applyFont="1" applyAlignment="1" applyProtection="1">
      <alignment horizontal="center"/>
    </xf>
    <xf numFmtId="0" fontId="0" fillId="0" borderId="0" xfId="0" applyFont="1" applyAlignment="1" applyProtection="1">
      <alignment horizontal="center"/>
    </xf>
    <xf numFmtId="0" fontId="15" fillId="0" borderId="0" xfId="0" applyFont="1" applyAlignment="1" applyProtection="1">
      <alignment horizontal="center"/>
    </xf>
    <xf numFmtId="0" fontId="2" fillId="0" borderId="0" xfId="0" applyFont="1" applyAlignment="1" applyProtection="1">
      <alignment horizontal="centerContinuous"/>
    </xf>
    <xf numFmtId="0" fontId="0" fillId="2" borderId="0" xfId="0" applyFont="1" applyFill="1" applyProtection="1"/>
    <xf numFmtId="0" fontId="0" fillId="0" borderId="0" xfId="0" applyFont="1" applyProtection="1"/>
    <xf numFmtId="1" fontId="0" fillId="0" borderId="0" xfId="0" applyNumberFormat="1" applyFont="1" applyProtection="1"/>
    <xf numFmtId="43" fontId="0" fillId="3" borderId="7" xfId="1" applyFont="1" applyFill="1" applyBorder="1" applyAlignment="1" applyProtection="1">
      <alignment wrapText="1"/>
    </xf>
    <xf numFmtId="44" fontId="0" fillId="3" borderId="7" xfId="2" applyFont="1" applyFill="1" applyBorder="1" applyAlignment="1" applyProtection="1">
      <alignment wrapText="1"/>
    </xf>
    <xf numFmtId="0" fontId="0" fillId="2" borderId="0" xfId="0" applyFont="1" applyFill="1" applyAlignment="1" applyProtection="1">
      <alignment horizontal="center"/>
    </xf>
    <xf numFmtId="44" fontId="0" fillId="3" borderId="7" xfId="2" applyFont="1" applyFill="1" applyBorder="1" applyAlignment="1" applyProtection="1">
      <alignment horizontal="center" wrapText="1"/>
    </xf>
    <xf numFmtId="0" fontId="0" fillId="2" borderId="0" xfId="0" applyFont="1" applyFill="1" applyAlignment="1" applyProtection="1"/>
    <xf numFmtId="37" fontId="0" fillId="0" borderId="7" xfId="0" applyNumberFormat="1" applyFont="1" applyBorder="1" applyAlignment="1" applyProtection="1"/>
    <xf numFmtId="43" fontId="0" fillId="3" borderId="10" xfId="1" applyFont="1" applyFill="1" applyBorder="1" applyAlignment="1" applyProtection="1">
      <alignment horizontal="center" wrapText="1"/>
    </xf>
    <xf numFmtId="43" fontId="0" fillId="3" borderId="7" xfId="1" applyFont="1" applyFill="1" applyBorder="1" applyAlignment="1" applyProtection="1">
      <alignment horizontal="center" wrapText="1"/>
    </xf>
    <xf numFmtId="0" fontId="0" fillId="2" borderId="7" xfId="0" applyFont="1" applyFill="1" applyBorder="1" applyProtection="1"/>
    <xf numFmtId="3" fontId="0" fillId="4" borderId="7" xfId="0" applyNumberFormat="1" applyFont="1" applyFill="1" applyBorder="1" applyProtection="1"/>
    <xf numFmtId="3" fontId="0" fillId="4" borderId="9" xfId="0" applyNumberFormat="1" applyFont="1" applyFill="1" applyBorder="1" applyProtection="1"/>
    <xf numFmtId="1" fontId="0" fillId="2" borderId="0" xfId="0" applyNumberFormat="1" applyFont="1" applyFill="1" applyProtection="1"/>
    <xf numFmtId="37" fontId="0" fillId="4" borderId="7" xfId="1" applyNumberFormat="1" applyFont="1" applyFill="1" applyBorder="1" applyAlignment="1" applyProtection="1">
      <alignment horizontal="center" wrapText="1"/>
    </xf>
    <xf numFmtId="43" fontId="0" fillId="4" borderId="7" xfId="1" applyNumberFormat="1" applyFont="1" applyFill="1" applyBorder="1" applyAlignment="1" applyProtection="1">
      <alignment horizontal="center" wrapText="1"/>
    </xf>
    <xf numFmtId="43" fontId="0" fillId="3" borderId="1" xfId="1" applyFont="1" applyFill="1" applyBorder="1" applyAlignment="1" applyProtection="1">
      <alignment wrapText="1"/>
    </xf>
    <xf numFmtId="43" fontId="0" fillId="5" borderId="7" xfId="1" applyFont="1" applyFill="1" applyBorder="1" applyAlignment="1" applyProtection="1">
      <alignment wrapText="1"/>
    </xf>
    <xf numFmtId="43" fontId="0" fillId="0" borderId="0" xfId="1" applyNumberFormat="1" applyFont="1" applyBorder="1" applyAlignment="1" applyProtection="1">
      <alignment horizontal="center" wrapText="1"/>
    </xf>
    <xf numFmtId="1" fontId="0" fillId="0" borderId="0" xfId="1" applyNumberFormat="1" applyFont="1" applyBorder="1" applyAlignment="1" applyProtection="1">
      <alignment horizontal="center" wrapText="1"/>
    </xf>
    <xf numFmtId="44" fontId="0" fillId="4" borderId="7" xfId="2" applyFont="1" applyFill="1" applyBorder="1" applyAlignment="1" applyProtection="1">
      <alignment horizontal="center" wrapText="1"/>
    </xf>
    <xf numFmtId="43" fontId="0" fillId="4" borderId="7" xfId="0" applyNumberFormat="1" applyFill="1" applyBorder="1" applyProtection="1"/>
    <xf numFmtId="0" fontId="0" fillId="0" borderId="0" xfId="0"/>
    <xf numFmtId="0" fontId="0" fillId="0" borderId="0" xfId="0" applyProtection="1"/>
    <xf numFmtId="0" fontId="2" fillId="0" borderId="0" xfId="0" applyFont="1" applyProtection="1"/>
    <xf numFmtId="1" fontId="0" fillId="0" borderId="0" xfId="0" applyNumberFormat="1" applyProtection="1"/>
    <xf numFmtId="0" fontId="0" fillId="2" borderId="0" xfId="0" applyFill="1" applyProtection="1"/>
    <xf numFmtId="0" fontId="0" fillId="0" borderId="0" xfId="0" applyFill="1" applyProtection="1"/>
    <xf numFmtId="0" fontId="3" fillId="0" borderId="0" xfId="0" applyFont="1" applyProtection="1"/>
    <xf numFmtId="0" fontId="4" fillId="0" borderId="2" xfId="0" applyFont="1" applyBorder="1" applyAlignment="1" applyProtection="1">
      <alignment horizontal="center" wrapText="1"/>
    </xf>
    <xf numFmtId="1" fontId="6" fillId="0" borderId="2" xfId="0" applyNumberFormat="1" applyFont="1" applyBorder="1" applyAlignment="1" applyProtection="1"/>
    <xf numFmtId="0" fontId="6" fillId="0" borderId="3" xfId="0" applyFont="1" applyBorder="1" applyAlignment="1" applyProtection="1"/>
    <xf numFmtId="0" fontId="6" fillId="0" borderId="2" xfId="0" applyFont="1" applyBorder="1" applyAlignment="1" applyProtection="1"/>
    <xf numFmtId="0" fontId="6" fillId="0" borderId="4" xfId="0" applyFont="1" applyBorder="1" applyAlignment="1" applyProtection="1"/>
    <xf numFmtId="0" fontId="4" fillId="0" borderId="6" xfId="0" applyFont="1" applyBorder="1" applyAlignment="1" applyProtection="1">
      <alignment horizontal="center" wrapText="1"/>
    </xf>
    <xf numFmtId="1" fontId="3" fillId="0" borderId="7" xfId="0" applyNumberFormat="1" applyFont="1" applyBorder="1" applyAlignment="1" applyProtection="1">
      <alignment wrapText="1"/>
    </xf>
    <xf numFmtId="9" fontId="3" fillId="0" borderId="7" xfId="0" applyNumberFormat="1" applyFont="1" applyBorder="1" applyAlignment="1" applyProtection="1">
      <alignment wrapText="1"/>
    </xf>
    <xf numFmtId="0" fontId="3" fillId="0" borderId="7" xfId="0" applyFont="1" applyBorder="1" applyAlignment="1" applyProtection="1">
      <alignment wrapText="1"/>
    </xf>
    <xf numFmtId="9" fontId="3" fillId="2" borderId="7" xfId="0" applyNumberFormat="1" applyFont="1" applyFill="1" applyBorder="1" applyProtection="1"/>
    <xf numFmtId="9" fontId="3" fillId="0" borderId="8" xfId="0" applyNumberFormat="1" applyFont="1" applyBorder="1" applyProtection="1"/>
    <xf numFmtId="9" fontId="3" fillId="0" borderId="9" xfId="0" applyNumberFormat="1" applyFont="1" applyBorder="1" applyProtection="1"/>
    <xf numFmtId="0" fontId="7" fillId="0" borderId="9" xfId="0" applyFont="1" applyBorder="1" applyAlignment="1" applyProtection="1">
      <alignment wrapText="1"/>
    </xf>
    <xf numFmtId="164" fontId="7" fillId="3" borderId="10" xfId="1" applyNumberFormat="1" applyFont="1" applyFill="1" applyBorder="1" applyAlignment="1" applyProtection="1">
      <alignment horizontal="center" wrapText="1"/>
    </xf>
    <xf numFmtId="1" fontId="16" fillId="4" borderId="7" xfId="1" applyNumberFormat="1" applyFont="1" applyFill="1" applyBorder="1" applyAlignment="1" applyProtection="1">
      <alignment horizontal="center" wrapText="1"/>
    </xf>
    <xf numFmtId="43" fontId="16" fillId="4" borderId="7" xfId="1" applyNumberFormat="1" applyFont="1" applyFill="1" applyBorder="1" applyAlignment="1" applyProtection="1">
      <alignment horizontal="center" wrapText="1"/>
    </xf>
    <xf numFmtId="37" fontId="16" fillId="4" borderId="7" xfId="1" applyNumberFormat="1" applyFont="1" applyFill="1" applyBorder="1" applyAlignment="1" applyProtection="1">
      <alignment horizontal="center" wrapText="1"/>
    </xf>
    <xf numFmtId="164" fontId="7" fillId="3" borderId="9" xfId="1" applyNumberFormat="1" applyFont="1" applyFill="1" applyBorder="1" applyAlignment="1" applyProtection="1">
      <alignment horizontal="center" wrapText="1"/>
    </xf>
    <xf numFmtId="0" fontId="7" fillId="0" borderId="10" xfId="0" applyFont="1" applyBorder="1" applyAlignment="1" applyProtection="1">
      <alignment wrapText="1"/>
    </xf>
    <xf numFmtId="43" fontId="16" fillId="5" borderId="7" xfId="1" applyFont="1" applyFill="1" applyBorder="1" applyAlignment="1" applyProtection="1">
      <alignment wrapText="1"/>
    </xf>
    <xf numFmtId="43" fontId="16" fillId="0" borderId="0" xfId="1" applyNumberFormat="1" applyFont="1" applyBorder="1" applyAlignment="1" applyProtection="1">
      <alignment horizontal="center" wrapText="1"/>
    </xf>
    <xf numFmtId="43" fontId="16" fillId="4" borderId="7" xfId="1" applyFont="1" applyFill="1" applyBorder="1" applyAlignment="1" applyProtection="1">
      <alignment wrapText="1"/>
    </xf>
    <xf numFmtId="1" fontId="16" fillId="0" borderId="0" xfId="1" applyNumberFormat="1" applyFont="1" applyBorder="1" applyAlignment="1" applyProtection="1">
      <alignment horizontal="center" wrapText="1"/>
    </xf>
    <xf numFmtId="0" fontId="4" fillId="0" borderId="5" xfId="0" applyFont="1" applyFill="1" applyBorder="1" applyAlignment="1" applyProtection="1">
      <alignment horizontal="center" wrapText="1"/>
    </xf>
    <xf numFmtId="0" fontId="7" fillId="6" borderId="7" xfId="0" applyFont="1" applyFill="1" applyBorder="1" applyAlignment="1" applyProtection="1">
      <alignment wrapText="1"/>
    </xf>
    <xf numFmtId="0" fontId="3" fillId="0" borderId="7" xfId="0" applyFont="1" applyBorder="1" applyAlignment="1" applyProtection="1">
      <alignment horizontal="center"/>
    </xf>
    <xf numFmtId="0" fontId="0" fillId="0" borderId="0" xfId="0" applyAlignment="1" applyProtection="1">
      <alignment wrapText="1"/>
    </xf>
    <xf numFmtId="0" fontId="0" fillId="0" borderId="0" xfId="0" applyFill="1" applyAlignment="1" applyProtection="1">
      <alignment wrapText="1"/>
    </xf>
    <xf numFmtId="0" fontId="0" fillId="2" borderId="0" xfId="0" applyFill="1" applyAlignment="1" applyProtection="1">
      <alignment wrapText="1"/>
    </xf>
    <xf numFmtId="0" fontId="9" fillId="0" borderId="0" xfId="0" applyFont="1" applyProtection="1"/>
    <xf numFmtId="0" fontId="17" fillId="0" borderId="0" xfId="0" applyFont="1" applyAlignment="1" applyProtection="1"/>
    <xf numFmtId="0" fontId="15" fillId="0" borderId="0" xfId="0" applyFont="1" applyAlignment="1" applyProtection="1">
      <alignment horizontal="left"/>
    </xf>
    <xf numFmtId="0" fontId="0" fillId="0" borderId="7" xfId="0" applyBorder="1" applyAlignment="1">
      <alignment wrapText="1"/>
    </xf>
    <xf numFmtId="0" fontId="0" fillId="6" borderId="0" xfId="0" applyFill="1" applyProtection="1"/>
    <xf numFmtId="0" fontId="4" fillId="0" borderId="0" xfId="0" applyFont="1" applyFill="1" applyBorder="1" applyAlignment="1" applyProtection="1">
      <alignment horizontal="center" wrapText="1"/>
    </xf>
    <xf numFmtId="0" fontId="4" fillId="0" borderId="7" xfId="0" applyFont="1" applyFill="1" applyBorder="1" applyAlignment="1" applyProtection="1">
      <alignment horizontal="center" wrapText="1"/>
    </xf>
    <xf numFmtId="0" fontId="4" fillId="0" borderId="5" xfId="0" applyFont="1" applyBorder="1" applyAlignment="1" applyProtection="1">
      <alignment horizontal="center" wrapText="1"/>
    </xf>
    <xf numFmtId="1" fontId="0" fillId="0" borderId="0" xfId="0" applyNumberFormat="1" applyFill="1" applyProtection="1"/>
    <xf numFmtId="164" fontId="1" fillId="3" borderId="10" xfId="1" applyNumberFormat="1" applyFont="1" applyFill="1" applyBorder="1" applyAlignment="1" applyProtection="1">
      <alignment horizontal="center" wrapText="1"/>
    </xf>
    <xf numFmtId="43" fontId="0" fillId="0" borderId="11" xfId="1" applyNumberFormat="1" applyFont="1" applyBorder="1" applyAlignment="1" applyProtection="1">
      <alignment horizontal="center" wrapText="1"/>
      <protection locked="0"/>
    </xf>
    <xf numFmtId="43" fontId="16" fillId="0" borderId="7" xfId="1" applyNumberFormat="1" applyFont="1" applyBorder="1" applyAlignment="1" applyProtection="1">
      <alignment horizontal="center" wrapText="1"/>
      <protection locked="0"/>
    </xf>
    <xf numFmtId="43" fontId="0" fillId="0" borderId="7" xfId="1" applyNumberFormat="1" applyFont="1" applyBorder="1" applyAlignment="1" applyProtection="1">
      <alignment horizontal="center" wrapText="1"/>
      <protection locked="0"/>
    </xf>
    <xf numFmtId="43" fontId="0" fillId="0" borderId="7" xfId="1" applyNumberFormat="1" applyFont="1" applyBorder="1" applyAlignment="1" applyProtection="1">
      <alignment wrapText="1"/>
      <protection locked="0"/>
    </xf>
    <xf numFmtId="43" fontId="0" fillId="0" borderId="11" xfId="1" applyNumberFormat="1" applyFont="1" applyBorder="1" applyAlignment="1" applyProtection="1">
      <alignment wrapText="1"/>
      <protection locked="0"/>
    </xf>
    <xf numFmtId="0" fontId="0" fillId="0" borderId="7" xfId="0" applyFont="1" applyBorder="1" applyAlignment="1" applyProtection="1">
      <protection locked="0"/>
    </xf>
    <xf numFmtId="0" fontId="4" fillId="0" borderId="11" xfId="0" applyFont="1" applyBorder="1" applyAlignment="1" applyProtection="1">
      <alignment horizontal="center" vertical="top" wrapText="1"/>
    </xf>
    <xf numFmtId="0" fontId="4" fillId="0" borderId="13" xfId="0" applyFont="1" applyBorder="1" applyAlignment="1" applyProtection="1">
      <alignment horizontal="center" vertical="top" wrapText="1"/>
    </xf>
    <xf numFmtId="0" fontId="4" fillId="0" borderId="10" xfId="0" applyFont="1" applyBorder="1" applyAlignment="1" applyProtection="1">
      <alignment horizontal="center" vertical="top" wrapText="1"/>
    </xf>
    <xf numFmtId="0" fontId="8" fillId="6" borderId="18" xfId="0" applyFont="1" applyFill="1" applyBorder="1" applyAlignment="1" applyProtection="1">
      <alignment horizontal="center" wrapText="1"/>
    </xf>
    <xf numFmtId="0" fontId="8" fillId="6" borderId="0" xfId="0" applyFont="1" applyFill="1" applyBorder="1" applyAlignment="1" applyProtection="1">
      <alignment horizontal="center" wrapText="1"/>
    </xf>
    <xf numFmtId="0" fontId="4" fillId="0" borderId="0" xfId="0" applyFont="1" applyFill="1" applyBorder="1" applyAlignment="1" applyProtection="1">
      <alignment horizontal="center" wrapText="1"/>
    </xf>
    <xf numFmtId="0" fontId="4" fillId="0" borderId="12" xfId="0" applyFont="1" applyFill="1" applyBorder="1" applyAlignment="1" applyProtection="1">
      <alignment horizontal="center" wrapText="1"/>
    </xf>
    <xf numFmtId="1" fontId="4" fillId="0" borderId="11" xfId="0" applyNumberFormat="1" applyFont="1" applyBorder="1" applyAlignment="1" applyProtection="1">
      <alignment horizontal="center" vertical="center" wrapText="1"/>
    </xf>
    <xf numFmtId="1" fontId="4" fillId="0" borderId="13" xfId="0" applyNumberFormat="1" applyFont="1" applyBorder="1" applyAlignment="1" applyProtection="1">
      <alignment horizontal="center" vertical="center" wrapText="1"/>
    </xf>
    <xf numFmtId="1" fontId="4" fillId="0" borderId="10" xfId="0" applyNumberFormat="1"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7" xfId="0" applyFont="1" applyFill="1" applyBorder="1" applyAlignment="1" applyProtection="1">
      <alignment horizontal="center" wrapText="1"/>
    </xf>
    <xf numFmtId="0" fontId="12" fillId="0" borderId="16" xfId="0" applyFont="1" applyBorder="1" applyAlignment="1" applyProtection="1">
      <alignment horizontal="left" wrapText="1"/>
    </xf>
    <xf numFmtId="0" fontId="12" fillId="0" borderId="17" xfId="0" applyFont="1" applyBorder="1" applyAlignment="1" applyProtection="1">
      <alignment horizontal="left" wrapText="1"/>
    </xf>
    <xf numFmtId="0" fontId="12" fillId="0" borderId="14" xfId="0" applyFont="1" applyBorder="1" applyAlignment="1" applyProtection="1">
      <alignment horizontal="left" wrapText="1"/>
    </xf>
    <xf numFmtId="0" fontId="12" fillId="0" borderId="15" xfId="0" applyFont="1" applyBorder="1" applyAlignment="1" applyProtection="1">
      <alignment horizontal="left" wrapText="1"/>
    </xf>
    <xf numFmtId="0" fontId="11" fillId="0" borderId="16" xfId="0" applyFont="1" applyBorder="1" applyAlignment="1" applyProtection="1">
      <alignment horizontal="left"/>
    </xf>
    <xf numFmtId="0" fontId="11" fillId="0" borderId="17" xfId="0" applyFont="1" applyBorder="1" applyAlignment="1" applyProtection="1">
      <alignment horizontal="left"/>
    </xf>
    <xf numFmtId="0" fontId="11" fillId="0" borderId="19" xfId="0" applyFont="1" applyBorder="1" applyAlignment="1" applyProtection="1">
      <alignment horizontal="left" wrapText="1"/>
    </xf>
    <xf numFmtId="0" fontId="11" fillId="0" borderId="0" xfId="0" applyFont="1" applyBorder="1" applyAlignment="1" applyProtection="1">
      <alignment horizontal="left" wrapText="1"/>
    </xf>
    <xf numFmtId="0" fontId="4" fillId="0" borderId="1" xfId="0" applyFont="1" applyBorder="1" applyAlignment="1" applyProtection="1">
      <alignment horizontal="center" wrapText="1"/>
    </xf>
    <xf numFmtId="0" fontId="4" fillId="0" borderId="5" xfId="0" applyFont="1" applyBorder="1" applyAlignment="1" applyProtection="1">
      <alignment horizontal="center" wrapText="1"/>
    </xf>
    <xf numFmtId="0" fontId="5" fillId="0" borderId="1" xfId="0" applyFont="1" applyBorder="1" applyAlignment="1" applyProtection="1">
      <alignment horizontal="center" wrapText="1"/>
    </xf>
    <xf numFmtId="0" fontId="5" fillId="0" borderId="5" xfId="0" applyFont="1" applyBorder="1" applyAlignment="1" applyProtection="1">
      <alignment horizontal="center"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tabSelected="1" topLeftCell="H1" zoomScale="80" zoomScaleNormal="80" workbookViewId="0">
      <selection activeCell="M16" sqref="M16"/>
    </sheetView>
  </sheetViews>
  <sheetFormatPr defaultRowHeight="12.75"/>
  <cols>
    <col min="1" max="1" width="17.42578125" style="32" customWidth="1"/>
    <col min="2" max="2" width="22.85546875" style="32" customWidth="1"/>
    <col min="3" max="3" width="11.5703125" style="32" customWidth="1"/>
    <col min="4" max="4" width="8.85546875" style="32" customWidth="1"/>
    <col min="5" max="5" width="11" style="32" customWidth="1"/>
    <col min="6" max="6" width="12.5703125" style="32" customWidth="1"/>
    <col min="7" max="7" width="12" style="32" customWidth="1"/>
    <col min="8" max="8" width="10.7109375" style="32" customWidth="1"/>
    <col min="9" max="9" width="12.42578125" style="32" customWidth="1"/>
    <col min="10" max="10" width="11.28515625" style="32" customWidth="1"/>
    <col min="11" max="11" width="12.7109375" style="32" customWidth="1"/>
    <col min="12" max="12" width="11.85546875" style="32" customWidth="1"/>
    <col min="13" max="13" width="10.5703125" style="32" customWidth="1"/>
    <col min="14" max="14" width="12.28515625" style="32" customWidth="1"/>
    <col min="15" max="15" width="3.7109375" style="35" customWidth="1"/>
    <col min="16" max="16" width="11.5703125" style="32" customWidth="1"/>
    <col min="17" max="17" width="11" style="32" customWidth="1"/>
    <col min="18" max="18" width="10.7109375" style="32" customWidth="1"/>
    <col min="19" max="19" width="11.28515625" style="32" customWidth="1"/>
    <col min="20" max="20" width="10.7109375" style="32" customWidth="1"/>
    <col min="21" max="21" width="11.42578125" style="32" customWidth="1"/>
    <col min="22" max="22" width="11.7109375" style="32" customWidth="1"/>
    <col min="23" max="23" width="10.140625" style="32" customWidth="1"/>
    <col min="24" max="24" width="10.7109375" style="32" customWidth="1"/>
    <col min="25" max="16384" width="9.140625" style="32"/>
  </cols>
  <sheetData>
    <row r="1" spans="1:28" ht="33.75" customHeight="1" thickBot="1">
      <c r="A1" s="2" t="s">
        <v>40</v>
      </c>
      <c r="E1" s="33"/>
      <c r="F1" s="33"/>
      <c r="G1" s="33"/>
      <c r="H1" s="33"/>
      <c r="I1" s="33"/>
      <c r="J1" s="33"/>
      <c r="K1" s="33"/>
      <c r="L1" s="33"/>
      <c r="M1" s="33"/>
      <c r="N1" s="33"/>
      <c r="O1" s="36"/>
    </row>
    <row r="2" spans="1:28" s="67" customFormat="1" ht="166.5" customHeight="1" thickBot="1">
      <c r="A2" s="95" t="s">
        <v>63</v>
      </c>
      <c r="B2" s="96"/>
      <c r="C2" s="96"/>
      <c r="D2" s="96"/>
      <c r="E2" s="96"/>
      <c r="F2" s="96"/>
      <c r="G2" s="96"/>
      <c r="H2" s="96"/>
      <c r="I2" s="96"/>
      <c r="J2" s="96"/>
      <c r="K2" s="96"/>
      <c r="L2" s="96"/>
      <c r="M2" s="96"/>
      <c r="N2" s="96"/>
      <c r="O2" s="97"/>
      <c r="P2" s="97"/>
      <c r="Q2" s="97"/>
      <c r="R2" s="98"/>
    </row>
    <row r="3" spans="1:28" s="33" customFormat="1" ht="27" customHeight="1">
      <c r="A3" s="99" t="s">
        <v>36</v>
      </c>
      <c r="B3" s="100"/>
      <c r="C3" s="100"/>
      <c r="D3" s="100"/>
      <c r="E3" s="100"/>
      <c r="F3" s="100"/>
      <c r="G3" s="100"/>
      <c r="H3" s="100"/>
      <c r="I3" s="100"/>
      <c r="J3" s="100"/>
      <c r="K3" s="100"/>
      <c r="L3" s="100"/>
      <c r="M3" s="100"/>
      <c r="N3" s="100"/>
      <c r="O3" s="100"/>
      <c r="P3" s="100"/>
      <c r="Q3" s="100"/>
      <c r="R3" s="100"/>
    </row>
    <row r="4" spans="1:28" s="33" customFormat="1" ht="24.75" customHeight="1">
      <c r="A4" s="101" t="s">
        <v>41</v>
      </c>
      <c r="B4" s="102"/>
      <c r="C4" s="102"/>
      <c r="D4" s="102"/>
      <c r="E4" s="102"/>
      <c r="F4" s="102"/>
      <c r="G4" s="102"/>
      <c r="H4" s="102"/>
      <c r="I4" s="102"/>
      <c r="J4" s="102"/>
      <c r="K4" s="102"/>
      <c r="L4" s="102"/>
      <c r="M4" s="102"/>
      <c r="N4" s="102"/>
      <c r="O4" s="102"/>
      <c r="P4" s="102"/>
      <c r="Q4" s="102"/>
      <c r="R4" s="102"/>
    </row>
    <row r="5" spans="1:28">
      <c r="O5" s="36"/>
    </row>
    <row r="6" spans="1:28" ht="18">
      <c r="A6" s="69" t="s">
        <v>0</v>
      </c>
      <c r="B6" s="1"/>
      <c r="D6" s="32" t="s">
        <v>1</v>
      </c>
      <c r="F6" s="68"/>
      <c r="G6" s="32" t="s">
        <v>1</v>
      </c>
      <c r="H6" s="68"/>
      <c r="I6" s="68"/>
      <c r="J6" s="32" t="s">
        <v>1</v>
      </c>
      <c r="K6" s="68"/>
      <c r="L6" s="68"/>
      <c r="M6" s="32" t="s">
        <v>1</v>
      </c>
      <c r="N6" s="68"/>
      <c r="O6" s="36"/>
      <c r="Q6" s="32" t="s">
        <v>1</v>
      </c>
      <c r="T6" s="32" t="s">
        <v>1</v>
      </c>
      <c r="W6" s="32" t="s">
        <v>1</v>
      </c>
    </row>
    <row r="7" spans="1:28" ht="18">
      <c r="A7" s="6" t="s">
        <v>2</v>
      </c>
      <c r="B7" s="7"/>
      <c r="D7" s="32" t="s">
        <v>3</v>
      </c>
      <c r="G7" s="32" t="s">
        <v>3</v>
      </c>
      <c r="J7" s="32" t="s">
        <v>3</v>
      </c>
      <c r="M7" s="32" t="s">
        <v>3</v>
      </c>
      <c r="O7" s="36"/>
      <c r="Q7" s="32" t="s">
        <v>3</v>
      </c>
      <c r="T7" s="32" t="s">
        <v>3</v>
      </c>
      <c r="W7" s="32" t="s">
        <v>3</v>
      </c>
    </row>
    <row r="8" spans="1:28" ht="15">
      <c r="A8" s="103" t="s">
        <v>4</v>
      </c>
      <c r="B8" s="103" t="s">
        <v>5</v>
      </c>
      <c r="C8" s="103" t="s">
        <v>6</v>
      </c>
      <c r="D8" s="38"/>
      <c r="E8" s="105" t="s">
        <v>7</v>
      </c>
      <c r="F8" s="39" t="s">
        <v>50</v>
      </c>
      <c r="G8" s="40"/>
      <c r="H8" s="40"/>
      <c r="I8" s="40"/>
      <c r="J8" s="40"/>
      <c r="K8" s="40"/>
      <c r="L8" s="40"/>
      <c r="M8" s="40"/>
      <c r="N8" s="40"/>
      <c r="O8" s="47"/>
      <c r="P8" s="41" t="s">
        <v>8</v>
      </c>
      <c r="Q8" s="40"/>
      <c r="R8" s="40"/>
      <c r="S8" s="40"/>
      <c r="T8" s="40"/>
      <c r="U8" s="40"/>
      <c r="V8" s="40"/>
      <c r="W8" s="40"/>
      <c r="X8" s="40"/>
      <c r="Y8" s="40"/>
      <c r="Z8" s="40"/>
      <c r="AA8" s="40"/>
      <c r="AB8" s="42"/>
    </row>
    <row r="9" spans="1:28" ht="60.75" customHeight="1">
      <c r="A9" s="104"/>
      <c r="B9" s="104"/>
      <c r="C9" s="104"/>
      <c r="D9" s="43" t="s">
        <v>9</v>
      </c>
      <c r="E9" s="106"/>
      <c r="F9" s="44" t="s">
        <v>10</v>
      </c>
      <c r="G9" s="45" t="s">
        <v>9</v>
      </c>
      <c r="H9" s="45" t="s">
        <v>11</v>
      </c>
      <c r="I9" s="46" t="s">
        <v>12</v>
      </c>
      <c r="J9" s="45" t="s">
        <v>9</v>
      </c>
      <c r="K9" s="45" t="s">
        <v>11</v>
      </c>
      <c r="L9" s="46" t="s">
        <v>13</v>
      </c>
      <c r="M9" s="45" t="s">
        <v>9</v>
      </c>
      <c r="N9" s="45" t="s">
        <v>11</v>
      </c>
      <c r="O9" s="47"/>
      <c r="P9" s="46" t="s">
        <v>10</v>
      </c>
      <c r="Q9" s="45" t="s">
        <v>9</v>
      </c>
      <c r="R9" s="45" t="s">
        <v>11</v>
      </c>
      <c r="S9" s="46" t="s">
        <v>12</v>
      </c>
      <c r="T9" s="45" t="s">
        <v>9</v>
      </c>
      <c r="U9" s="45" t="s">
        <v>11</v>
      </c>
      <c r="V9" s="46" t="s">
        <v>13</v>
      </c>
      <c r="W9" s="45" t="s">
        <v>9</v>
      </c>
      <c r="X9" s="45" t="s">
        <v>11</v>
      </c>
      <c r="Y9" s="48"/>
      <c r="Z9" s="48"/>
      <c r="AA9" s="48"/>
      <c r="AB9" s="49"/>
    </row>
    <row r="10" spans="1:28" ht="27.95" customHeight="1">
      <c r="A10" s="74" t="s">
        <v>14</v>
      </c>
      <c r="B10" s="50" t="s">
        <v>15</v>
      </c>
      <c r="C10" s="55">
        <v>780</v>
      </c>
      <c r="D10" s="77"/>
      <c r="E10" s="11">
        <f t="shared" ref="E10:E19" si="0">+C10*D10</f>
        <v>0</v>
      </c>
      <c r="F10" s="52">
        <f>C10+(C10*0.05)</f>
        <v>819</v>
      </c>
      <c r="G10" s="78"/>
      <c r="H10" s="53">
        <f>F10*G10</f>
        <v>0</v>
      </c>
      <c r="I10" s="54">
        <f>C10+(C10*0.1)</f>
        <v>858</v>
      </c>
      <c r="J10" s="78"/>
      <c r="K10" s="30">
        <f>I10*J10</f>
        <v>0</v>
      </c>
      <c r="L10" s="54">
        <f>C10+(C10*0.15)</f>
        <v>897</v>
      </c>
      <c r="M10" s="78"/>
      <c r="N10" s="30">
        <f>L10*M10</f>
        <v>0</v>
      </c>
      <c r="O10" s="19"/>
      <c r="P10" s="23">
        <f t="shared" ref="P10:P19" si="1">C10-(C10*0.05)</f>
        <v>741</v>
      </c>
      <c r="Q10" s="79"/>
      <c r="R10" s="24">
        <f>P10*Q10</f>
        <v>0</v>
      </c>
      <c r="S10" s="23">
        <f t="shared" ref="S10:S19" si="2">C10-(C10*0.1)</f>
        <v>702</v>
      </c>
      <c r="T10" s="79"/>
      <c r="U10" s="24">
        <f>S10*T10</f>
        <v>0</v>
      </c>
      <c r="V10" s="23">
        <f t="shared" ref="V10:V19" si="3">C10-(C10*0.15)</f>
        <v>663</v>
      </c>
      <c r="W10" s="79"/>
      <c r="X10" s="24">
        <f>V10*W10</f>
        <v>0</v>
      </c>
    </row>
    <row r="11" spans="1:28" ht="27.95" customHeight="1">
      <c r="A11" s="74" t="s">
        <v>16</v>
      </c>
      <c r="B11" s="50" t="s">
        <v>15</v>
      </c>
      <c r="C11" s="55">
        <v>1573</v>
      </c>
      <c r="D11" s="77"/>
      <c r="E11" s="11">
        <f t="shared" si="0"/>
        <v>0</v>
      </c>
      <c r="F11" s="52">
        <f t="shared" ref="F11:F19" si="4">C11+(C11*0.05)</f>
        <v>1651.65</v>
      </c>
      <c r="G11" s="78"/>
      <c r="H11" s="53">
        <f t="shared" ref="H11:H19" si="5">F11*G11</f>
        <v>0</v>
      </c>
      <c r="I11" s="54">
        <f t="shared" ref="I11:I19" si="6">C11+(C11*0.1)</f>
        <v>1730.3</v>
      </c>
      <c r="J11" s="78"/>
      <c r="K11" s="30">
        <f t="shared" ref="K11:K19" si="7">I11*J11</f>
        <v>0</v>
      </c>
      <c r="L11" s="54">
        <f t="shared" ref="L11:L19" si="8">C11+(C11*0.15)</f>
        <v>1808.95</v>
      </c>
      <c r="M11" s="78"/>
      <c r="N11" s="30">
        <f t="shared" ref="N11:N19" si="9">L11*M11</f>
        <v>0</v>
      </c>
      <c r="O11" s="19"/>
      <c r="P11" s="23">
        <f t="shared" si="1"/>
        <v>1494.35</v>
      </c>
      <c r="Q11" s="79"/>
      <c r="R11" s="24">
        <f t="shared" ref="R11:R19" si="10">P11*Q11</f>
        <v>0</v>
      </c>
      <c r="S11" s="23">
        <f t="shared" si="2"/>
        <v>1415.7</v>
      </c>
      <c r="T11" s="79"/>
      <c r="U11" s="24">
        <f t="shared" ref="U11:U19" si="11">S11*T11</f>
        <v>0</v>
      </c>
      <c r="V11" s="23">
        <f t="shared" si="3"/>
        <v>1337.05</v>
      </c>
      <c r="W11" s="79"/>
      <c r="X11" s="24">
        <f t="shared" ref="X11:X19" si="12">V11*W11</f>
        <v>0</v>
      </c>
      <c r="AA11" s="34"/>
    </row>
    <row r="12" spans="1:28" ht="27.95" customHeight="1">
      <c r="A12" s="61" t="s">
        <v>17</v>
      </c>
      <c r="B12" s="50" t="s">
        <v>15</v>
      </c>
      <c r="C12" s="55">
        <v>237</v>
      </c>
      <c r="D12" s="77"/>
      <c r="E12" s="11">
        <f t="shared" si="0"/>
        <v>0</v>
      </c>
      <c r="F12" s="52">
        <f t="shared" si="4"/>
        <v>248.85</v>
      </c>
      <c r="G12" s="78"/>
      <c r="H12" s="53">
        <f t="shared" si="5"/>
        <v>0</v>
      </c>
      <c r="I12" s="54">
        <f t="shared" si="6"/>
        <v>260.7</v>
      </c>
      <c r="J12" s="78"/>
      <c r="K12" s="30">
        <f t="shared" si="7"/>
        <v>0</v>
      </c>
      <c r="L12" s="54">
        <f t="shared" si="8"/>
        <v>272.55</v>
      </c>
      <c r="M12" s="78"/>
      <c r="N12" s="30">
        <f t="shared" si="9"/>
        <v>0</v>
      </c>
      <c r="O12" s="19"/>
      <c r="P12" s="23">
        <f t="shared" si="1"/>
        <v>225.15</v>
      </c>
      <c r="Q12" s="79"/>
      <c r="R12" s="24">
        <f t="shared" si="10"/>
        <v>0</v>
      </c>
      <c r="S12" s="23">
        <f t="shared" si="2"/>
        <v>213.3</v>
      </c>
      <c r="T12" s="79"/>
      <c r="U12" s="24">
        <f t="shared" si="11"/>
        <v>0</v>
      </c>
      <c r="V12" s="23">
        <f t="shared" si="3"/>
        <v>201.45</v>
      </c>
      <c r="W12" s="79"/>
      <c r="X12" s="24">
        <f t="shared" si="12"/>
        <v>0</v>
      </c>
      <c r="AA12" s="34"/>
    </row>
    <row r="13" spans="1:28" ht="27.95" customHeight="1">
      <c r="A13" s="74" t="s">
        <v>18</v>
      </c>
      <c r="B13" s="50" t="s">
        <v>15</v>
      </c>
      <c r="C13" s="55">
        <v>2394</v>
      </c>
      <c r="D13" s="77"/>
      <c r="E13" s="11">
        <f t="shared" si="0"/>
        <v>0</v>
      </c>
      <c r="F13" s="52">
        <f t="shared" si="4"/>
        <v>2513.6999999999998</v>
      </c>
      <c r="G13" s="78"/>
      <c r="H13" s="53">
        <f t="shared" si="5"/>
        <v>0</v>
      </c>
      <c r="I13" s="54">
        <f t="shared" si="6"/>
        <v>2633.4</v>
      </c>
      <c r="J13" s="78"/>
      <c r="K13" s="30">
        <f t="shared" si="7"/>
        <v>0</v>
      </c>
      <c r="L13" s="54">
        <f t="shared" si="8"/>
        <v>2753.1</v>
      </c>
      <c r="M13" s="78"/>
      <c r="N13" s="30">
        <f t="shared" si="9"/>
        <v>0</v>
      </c>
      <c r="O13" s="19"/>
      <c r="P13" s="23">
        <f t="shared" si="1"/>
        <v>2274.3000000000002</v>
      </c>
      <c r="Q13" s="79"/>
      <c r="R13" s="24">
        <f t="shared" si="10"/>
        <v>0</v>
      </c>
      <c r="S13" s="23">
        <f t="shared" si="2"/>
        <v>2154.6</v>
      </c>
      <c r="T13" s="79"/>
      <c r="U13" s="24">
        <f t="shared" si="11"/>
        <v>0</v>
      </c>
      <c r="V13" s="23">
        <f t="shared" si="3"/>
        <v>2034.9</v>
      </c>
      <c r="W13" s="79"/>
      <c r="X13" s="24">
        <f t="shared" si="12"/>
        <v>0</v>
      </c>
      <c r="AA13" s="75"/>
    </row>
    <row r="14" spans="1:28" ht="28.9" customHeight="1">
      <c r="A14" s="74" t="s">
        <v>19</v>
      </c>
      <c r="B14" s="50" t="s">
        <v>15</v>
      </c>
      <c r="C14" s="55">
        <v>1700</v>
      </c>
      <c r="D14" s="77"/>
      <c r="E14" s="11">
        <f t="shared" si="0"/>
        <v>0</v>
      </c>
      <c r="F14" s="52">
        <f t="shared" si="4"/>
        <v>1785</v>
      </c>
      <c r="G14" s="78"/>
      <c r="H14" s="53">
        <f t="shared" si="5"/>
        <v>0</v>
      </c>
      <c r="I14" s="54">
        <f t="shared" si="6"/>
        <v>1870</v>
      </c>
      <c r="J14" s="78"/>
      <c r="K14" s="30">
        <f t="shared" si="7"/>
        <v>0</v>
      </c>
      <c r="L14" s="54">
        <f t="shared" si="8"/>
        <v>1955</v>
      </c>
      <c r="M14" s="78"/>
      <c r="N14" s="30">
        <f t="shared" si="9"/>
        <v>0</v>
      </c>
      <c r="O14" s="19"/>
      <c r="P14" s="23">
        <f t="shared" si="1"/>
        <v>1615</v>
      </c>
      <c r="Q14" s="79"/>
      <c r="R14" s="24">
        <f t="shared" si="10"/>
        <v>0</v>
      </c>
      <c r="S14" s="23">
        <f t="shared" si="2"/>
        <v>1530</v>
      </c>
      <c r="T14" s="79"/>
      <c r="U14" s="24">
        <f t="shared" si="11"/>
        <v>0</v>
      </c>
      <c r="V14" s="23">
        <f t="shared" si="3"/>
        <v>1445</v>
      </c>
      <c r="W14" s="79"/>
      <c r="X14" s="24">
        <f t="shared" si="12"/>
        <v>0</v>
      </c>
      <c r="AA14" s="36"/>
    </row>
    <row r="15" spans="1:28" ht="27.95" customHeight="1">
      <c r="A15" s="74" t="s">
        <v>20</v>
      </c>
      <c r="B15" s="50" t="s">
        <v>15</v>
      </c>
      <c r="C15" s="55">
        <v>782</v>
      </c>
      <c r="D15" s="77"/>
      <c r="E15" s="11">
        <f t="shared" si="0"/>
        <v>0</v>
      </c>
      <c r="F15" s="52">
        <f t="shared" si="4"/>
        <v>821.1</v>
      </c>
      <c r="G15" s="78"/>
      <c r="H15" s="53">
        <f t="shared" si="5"/>
        <v>0</v>
      </c>
      <c r="I15" s="54">
        <f t="shared" si="6"/>
        <v>860.2</v>
      </c>
      <c r="J15" s="78"/>
      <c r="K15" s="30">
        <f t="shared" si="7"/>
        <v>0</v>
      </c>
      <c r="L15" s="54">
        <f t="shared" si="8"/>
        <v>899.3</v>
      </c>
      <c r="M15" s="78"/>
      <c r="N15" s="30">
        <f t="shared" si="9"/>
        <v>0</v>
      </c>
      <c r="O15" s="19"/>
      <c r="P15" s="23">
        <f t="shared" si="1"/>
        <v>742.9</v>
      </c>
      <c r="Q15" s="79"/>
      <c r="R15" s="24">
        <f t="shared" si="10"/>
        <v>0</v>
      </c>
      <c r="S15" s="23">
        <f t="shared" si="2"/>
        <v>703.8</v>
      </c>
      <c r="T15" s="79"/>
      <c r="U15" s="24">
        <f t="shared" si="11"/>
        <v>0</v>
      </c>
      <c r="V15" s="23">
        <f t="shared" si="3"/>
        <v>664.7</v>
      </c>
      <c r="W15" s="79"/>
      <c r="X15" s="24">
        <f t="shared" si="12"/>
        <v>0</v>
      </c>
      <c r="AA15" s="75"/>
    </row>
    <row r="16" spans="1:28" ht="25.9" customHeight="1">
      <c r="A16" s="74" t="s">
        <v>21</v>
      </c>
      <c r="B16" s="50" t="s">
        <v>15</v>
      </c>
      <c r="C16" s="20">
        <v>1779</v>
      </c>
      <c r="D16" s="77"/>
      <c r="E16" s="11">
        <f t="shared" si="0"/>
        <v>0</v>
      </c>
      <c r="F16" s="52">
        <f t="shared" si="4"/>
        <v>1867.95</v>
      </c>
      <c r="G16" s="78"/>
      <c r="H16" s="53">
        <f t="shared" si="5"/>
        <v>0</v>
      </c>
      <c r="I16" s="54">
        <f t="shared" si="6"/>
        <v>1956.9</v>
      </c>
      <c r="J16" s="78"/>
      <c r="K16" s="30">
        <f t="shared" si="7"/>
        <v>0</v>
      </c>
      <c r="L16" s="54">
        <f t="shared" si="8"/>
        <v>2045.85</v>
      </c>
      <c r="M16" s="78"/>
      <c r="N16" s="30">
        <f t="shared" si="9"/>
        <v>0</v>
      </c>
      <c r="O16" s="19"/>
      <c r="P16" s="23">
        <f t="shared" si="1"/>
        <v>1690.05</v>
      </c>
      <c r="Q16" s="79"/>
      <c r="R16" s="24">
        <f t="shared" si="10"/>
        <v>0</v>
      </c>
      <c r="S16" s="23">
        <f t="shared" si="2"/>
        <v>1601.1</v>
      </c>
      <c r="T16" s="79"/>
      <c r="U16" s="24">
        <f t="shared" si="11"/>
        <v>0</v>
      </c>
      <c r="V16" s="23">
        <f t="shared" si="3"/>
        <v>1512.15</v>
      </c>
      <c r="W16" s="79"/>
      <c r="X16" s="24">
        <f t="shared" si="12"/>
        <v>0</v>
      </c>
      <c r="AA16" s="34"/>
    </row>
    <row r="17" spans="1:27" ht="28.15" customHeight="1">
      <c r="A17" s="74" t="s">
        <v>22</v>
      </c>
      <c r="B17" s="50" t="s">
        <v>15</v>
      </c>
      <c r="C17" s="21">
        <v>2285</v>
      </c>
      <c r="D17" s="77"/>
      <c r="E17" s="11">
        <f t="shared" si="0"/>
        <v>0</v>
      </c>
      <c r="F17" s="52">
        <f t="shared" si="4"/>
        <v>2399.25</v>
      </c>
      <c r="G17" s="78"/>
      <c r="H17" s="53">
        <f t="shared" si="5"/>
        <v>0</v>
      </c>
      <c r="I17" s="54">
        <f t="shared" si="6"/>
        <v>2513.5</v>
      </c>
      <c r="J17" s="78"/>
      <c r="K17" s="30">
        <f t="shared" si="7"/>
        <v>0</v>
      </c>
      <c r="L17" s="54">
        <f t="shared" si="8"/>
        <v>2627.75</v>
      </c>
      <c r="M17" s="78"/>
      <c r="N17" s="30">
        <f t="shared" si="9"/>
        <v>0</v>
      </c>
      <c r="O17" s="19"/>
      <c r="P17" s="23">
        <f t="shared" si="1"/>
        <v>2170.75</v>
      </c>
      <c r="Q17" s="79"/>
      <c r="R17" s="24">
        <f t="shared" si="10"/>
        <v>0</v>
      </c>
      <c r="S17" s="23">
        <f t="shared" si="2"/>
        <v>2056.5</v>
      </c>
      <c r="T17" s="79"/>
      <c r="U17" s="24">
        <f t="shared" si="11"/>
        <v>0</v>
      </c>
      <c r="V17" s="23">
        <f t="shared" si="3"/>
        <v>1942.25</v>
      </c>
      <c r="W17" s="79"/>
      <c r="X17" s="24">
        <f t="shared" si="12"/>
        <v>0</v>
      </c>
      <c r="AA17" s="34"/>
    </row>
    <row r="18" spans="1:27" ht="27.95" customHeight="1">
      <c r="A18" s="74" t="s">
        <v>23</v>
      </c>
      <c r="B18" s="50" t="s">
        <v>15</v>
      </c>
      <c r="C18" s="55">
        <v>787</v>
      </c>
      <c r="D18" s="77"/>
      <c r="E18" s="11">
        <f t="shared" si="0"/>
        <v>0</v>
      </c>
      <c r="F18" s="52">
        <f t="shared" si="4"/>
        <v>826.35</v>
      </c>
      <c r="G18" s="78"/>
      <c r="H18" s="53">
        <f t="shared" si="5"/>
        <v>0</v>
      </c>
      <c r="I18" s="54">
        <f t="shared" si="6"/>
        <v>865.7</v>
      </c>
      <c r="J18" s="78"/>
      <c r="K18" s="30">
        <f t="shared" si="7"/>
        <v>0</v>
      </c>
      <c r="L18" s="54">
        <f t="shared" si="8"/>
        <v>905.05</v>
      </c>
      <c r="M18" s="78"/>
      <c r="N18" s="30">
        <f t="shared" si="9"/>
        <v>0</v>
      </c>
      <c r="O18" s="19"/>
      <c r="P18" s="23">
        <f t="shared" si="1"/>
        <v>747.65</v>
      </c>
      <c r="Q18" s="79"/>
      <c r="R18" s="24">
        <f t="shared" si="10"/>
        <v>0</v>
      </c>
      <c r="S18" s="23">
        <f t="shared" si="2"/>
        <v>708.3</v>
      </c>
      <c r="T18" s="79"/>
      <c r="U18" s="24">
        <f t="shared" si="11"/>
        <v>0</v>
      </c>
      <c r="V18" s="23">
        <f t="shared" si="3"/>
        <v>668.95</v>
      </c>
      <c r="W18" s="79"/>
      <c r="X18" s="24">
        <f t="shared" si="12"/>
        <v>0</v>
      </c>
      <c r="AA18" s="34"/>
    </row>
    <row r="19" spans="1:27" ht="27.95" customHeight="1">
      <c r="A19" s="73" t="s">
        <v>24</v>
      </c>
      <c r="B19" s="56" t="s">
        <v>15</v>
      </c>
      <c r="C19" s="51">
        <v>2098</v>
      </c>
      <c r="D19" s="77"/>
      <c r="E19" s="25">
        <f t="shared" si="0"/>
        <v>0</v>
      </c>
      <c r="F19" s="52">
        <f t="shared" si="4"/>
        <v>2202.9</v>
      </c>
      <c r="G19" s="78"/>
      <c r="H19" s="53">
        <f t="shared" si="5"/>
        <v>0</v>
      </c>
      <c r="I19" s="54">
        <f t="shared" si="6"/>
        <v>2307.8000000000002</v>
      </c>
      <c r="J19" s="78"/>
      <c r="K19" s="30">
        <f t="shared" si="7"/>
        <v>0</v>
      </c>
      <c r="L19" s="54">
        <f t="shared" si="8"/>
        <v>2412.6999999999998</v>
      </c>
      <c r="M19" s="78"/>
      <c r="N19" s="30">
        <f t="shared" si="9"/>
        <v>0</v>
      </c>
      <c r="O19" s="19"/>
      <c r="P19" s="23">
        <f t="shared" si="1"/>
        <v>1993.1</v>
      </c>
      <c r="Q19" s="79"/>
      <c r="R19" s="24">
        <f t="shared" si="10"/>
        <v>0</v>
      </c>
      <c r="S19" s="23">
        <f t="shared" si="2"/>
        <v>1888.2</v>
      </c>
      <c r="T19" s="79"/>
      <c r="U19" s="24">
        <f t="shared" si="11"/>
        <v>0</v>
      </c>
      <c r="V19" s="23">
        <f t="shared" si="3"/>
        <v>1783.3</v>
      </c>
      <c r="W19" s="79"/>
      <c r="X19" s="24">
        <f t="shared" si="12"/>
        <v>0</v>
      </c>
    </row>
    <row r="20" spans="1:27" ht="33" customHeight="1">
      <c r="A20" s="88" t="s">
        <v>25</v>
      </c>
      <c r="B20" s="88"/>
      <c r="C20" s="88"/>
      <c r="D20" s="89"/>
      <c r="E20" s="26">
        <f>SUM(E10:E19)</f>
        <v>0</v>
      </c>
      <c r="F20" s="31"/>
      <c r="G20" s="70"/>
      <c r="H20" s="57">
        <f>SUM(H10:H19)</f>
        <v>0</v>
      </c>
      <c r="I20" s="58"/>
      <c r="J20" s="31"/>
      <c r="K20" s="59">
        <f>SUM(K10:K19)</f>
        <v>0</v>
      </c>
      <c r="L20" s="58"/>
      <c r="M20" s="31"/>
      <c r="N20" s="57">
        <f>SUM(N10:N19)</f>
        <v>0</v>
      </c>
      <c r="O20" s="8"/>
      <c r="P20" s="9"/>
      <c r="Q20" s="9"/>
      <c r="R20" s="26">
        <f>SUM(R10:R19)</f>
        <v>0</v>
      </c>
      <c r="S20" s="27"/>
      <c r="T20" s="9"/>
      <c r="U20" s="24">
        <f>SUM(U10:U19)</f>
        <v>0</v>
      </c>
      <c r="V20" s="27"/>
      <c r="W20" s="9"/>
      <c r="X20" s="24">
        <f>SUM(X10:X19)</f>
        <v>0</v>
      </c>
      <c r="AA20" s="34"/>
    </row>
    <row r="21" spans="1:27" s="34" customFormat="1" ht="40.5" customHeight="1">
      <c r="A21" s="90" t="s">
        <v>26</v>
      </c>
      <c r="B21" s="91"/>
      <c r="C21" s="91"/>
      <c r="D21" s="92"/>
      <c r="E21" s="76">
        <f>SUM(C10:C19)</f>
        <v>14415</v>
      </c>
      <c r="G21" s="3" t="s">
        <v>51</v>
      </c>
      <c r="H21" s="3">
        <f>SUM(F10:F19)</f>
        <v>15135.75</v>
      </c>
      <c r="I21" s="60"/>
      <c r="J21" s="3" t="s">
        <v>52</v>
      </c>
      <c r="K21" s="3">
        <f>SUM(I10:I19)</f>
        <v>15856.5</v>
      </c>
      <c r="L21" s="60"/>
      <c r="M21" s="3" t="s">
        <v>53</v>
      </c>
      <c r="N21" s="3">
        <f>SUM(L10:L19)</f>
        <v>16577.25</v>
      </c>
      <c r="O21" s="22"/>
      <c r="P21" s="10"/>
      <c r="Q21" s="3" t="s">
        <v>54</v>
      </c>
      <c r="R21" s="3">
        <f>SUM(P10:P19)</f>
        <v>13694.25</v>
      </c>
      <c r="S21" s="28"/>
      <c r="T21" s="3" t="s">
        <v>55</v>
      </c>
      <c r="U21" s="3">
        <f>SUM(S10:S19)</f>
        <v>12973.5</v>
      </c>
      <c r="V21" s="28"/>
      <c r="W21" s="3" t="s">
        <v>56</v>
      </c>
      <c r="X21" s="3">
        <f>SUM(V10:V19)</f>
        <v>12252.75</v>
      </c>
    </row>
    <row r="22" spans="1:27" ht="27.95" customHeight="1">
      <c r="A22" s="93" t="s">
        <v>39</v>
      </c>
      <c r="B22" s="93"/>
      <c r="C22" s="93"/>
      <c r="D22" s="93"/>
      <c r="E22" s="12">
        <f>SUM(E20/E21)</f>
        <v>0</v>
      </c>
      <c r="F22" s="31"/>
      <c r="G22" s="31"/>
      <c r="H22" s="12">
        <f>SUM(H20/H21)</f>
        <v>0</v>
      </c>
      <c r="I22" s="58"/>
      <c r="J22" s="31"/>
      <c r="K22" s="12">
        <f>K20/K21</f>
        <v>0</v>
      </c>
      <c r="L22" s="58"/>
      <c r="M22" s="31"/>
      <c r="N22" s="12">
        <f>N20/N21</f>
        <v>0</v>
      </c>
      <c r="O22" s="8"/>
      <c r="P22" s="9"/>
      <c r="Q22" s="9"/>
      <c r="R22" s="12">
        <f>SUM(R20/R21)</f>
        <v>0</v>
      </c>
      <c r="S22" s="27"/>
      <c r="T22" s="9"/>
      <c r="U22" s="29">
        <f>SUM(U20/U21)</f>
        <v>0</v>
      </c>
      <c r="V22" s="27"/>
      <c r="W22" s="9"/>
      <c r="X22" s="29">
        <f>SUM(X20/X21)</f>
        <v>0</v>
      </c>
    </row>
    <row r="23" spans="1:27" ht="21" customHeight="1">
      <c r="A23" s="88"/>
      <c r="B23" s="88"/>
      <c r="C23" s="88"/>
      <c r="D23" s="88"/>
      <c r="E23" s="88"/>
      <c r="F23" s="31"/>
      <c r="G23" s="31"/>
      <c r="H23" s="31"/>
      <c r="I23" s="31"/>
      <c r="J23" s="31"/>
      <c r="K23" s="31"/>
      <c r="L23" s="31"/>
      <c r="M23" s="31"/>
      <c r="N23" s="31"/>
    </row>
    <row r="24" spans="1:27" ht="21" customHeight="1">
      <c r="A24" s="72"/>
      <c r="B24" s="72"/>
      <c r="C24" s="72"/>
      <c r="D24" s="72"/>
      <c r="E24" s="72"/>
      <c r="F24" s="72"/>
      <c r="G24" s="72"/>
      <c r="H24" s="72"/>
      <c r="I24" s="72"/>
      <c r="J24" s="72"/>
      <c r="K24" s="72"/>
      <c r="L24" s="72"/>
      <c r="M24" s="72"/>
      <c r="N24" s="72"/>
    </row>
    <row r="25" spans="1:27" ht="21" customHeight="1">
      <c r="A25" s="94" t="s">
        <v>27</v>
      </c>
      <c r="B25" s="94"/>
      <c r="C25" s="94"/>
      <c r="D25" s="94"/>
      <c r="E25" s="94"/>
      <c r="F25" s="41" t="s">
        <v>50</v>
      </c>
      <c r="G25" s="40"/>
      <c r="H25" s="40"/>
      <c r="I25" s="40"/>
      <c r="J25" s="40"/>
      <c r="K25" s="40"/>
      <c r="L25" s="40"/>
      <c r="M25" s="40"/>
      <c r="N25" s="40"/>
      <c r="P25" s="41" t="s">
        <v>8</v>
      </c>
      <c r="Q25" s="40"/>
      <c r="R25" s="40"/>
      <c r="S25" s="40"/>
      <c r="T25" s="40"/>
      <c r="U25" s="40"/>
      <c r="V25" s="40"/>
      <c r="W25" s="40"/>
      <c r="X25" s="40"/>
    </row>
    <row r="26" spans="1:27" ht="49.5" customHeight="1">
      <c r="A26" s="4" t="s">
        <v>4</v>
      </c>
      <c r="B26" s="37" t="s">
        <v>5</v>
      </c>
      <c r="C26" s="46" t="s">
        <v>6</v>
      </c>
      <c r="D26" s="45" t="s">
        <v>9</v>
      </c>
      <c r="E26" s="45" t="s">
        <v>11</v>
      </c>
      <c r="F26" s="46" t="s">
        <v>10</v>
      </c>
      <c r="G26" s="45" t="s">
        <v>9</v>
      </c>
      <c r="H26" s="45" t="s">
        <v>11</v>
      </c>
      <c r="I26" s="46" t="s">
        <v>12</v>
      </c>
      <c r="J26" s="45" t="s">
        <v>9</v>
      </c>
      <c r="K26" s="45" t="s">
        <v>11</v>
      </c>
      <c r="L26" s="46" t="s">
        <v>13</v>
      </c>
      <c r="M26" s="45" t="s">
        <v>9</v>
      </c>
      <c r="N26" s="45" t="s">
        <v>11</v>
      </c>
      <c r="P26" s="46" t="s">
        <v>10</v>
      </c>
      <c r="Q26" s="45" t="s">
        <v>9</v>
      </c>
      <c r="R26" s="45" t="s">
        <v>11</v>
      </c>
      <c r="S26" s="46" t="s">
        <v>12</v>
      </c>
      <c r="T26" s="45" t="s">
        <v>9</v>
      </c>
      <c r="U26" s="45" t="s">
        <v>11</v>
      </c>
      <c r="V26" s="46" t="s">
        <v>13</v>
      </c>
      <c r="W26" s="45" t="s">
        <v>9</v>
      </c>
      <c r="X26" s="45" t="s">
        <v>11</v>
      </c>
    </row>
    <row r="27" spans="1:27" s="9" customFormat="1" ht="46.5" customHeight="1">
      <c r="A27" s="73" t="s">
        <v>28</v>
      </c>
      <c r="B27" s="62" t="s">
        <v>29</v>
      </c>
      <c r="C27" s="3">
        <v>1961</v>
      </c>
      <c r="D27" s="80"/>
      <c r="E27" s="11">
        <f>+C27*D27</f>
        <v>0</v>
      </c>
      <c r="F27" s="52">
        <f>C27+(C27*0.05)</f>
        <v>2059.0500000000002</v>
      </c>
      <c r="G27" s="78"/>
      <c r="H27" s="53">
        <f>F27*G27</f>
        <v>0</v>
      </c>
      <c r="I27" s="54">
        <f>C27+(C27*0.1)</f>
        <v>2157.1</v>
      </c>
      <c r="J27" s="78"/>
      <c r="K27" s="30">
        <f>I27*J27</f>
        <v>0</v>
      </c>
      <c r="L27" s="54">
        <f>C27+(C27*0.15)</f>
        <v>2255.15</v>
      </c>
      <c r="M27" s="78"/>
      <c r="N27" s="30">
        <f>L27*M27</f>
        <v>0</v>
      </c>
      <c r="O27" s="15"/>
      <c r="P27" s="16">
        <f>C27-(C27*0.05)</f>
        <v>1862.95</v>
      </c>
      <c r="Q27" s="82"/>
      <c r="R27" s="11">
        <f>P27*Q27</f>
        <v>0</v>
      </c>
      <c r="S27" s="16">
        <f>C27-(C27*0.1)</f>
        <v>1764.9</v>
      </c>
      <c r="T27" s="82"/>
      <c r="U27" s="11">
        <f>S27*T27</f>
        <v>0</v>
      </c>
      <c r="V27" s="16">
        <f>C27-(C27*0.15)</f>
        <v>1666.85</v>
      </c>
      <c r="W27" s="82"/>
      <c r="X27" s="11">
        <f>V27*W27</f>
        <v>0</v>
      </c>
    </row>
    <row r="28" spans="1:27" s="9" customFormat="1" ht="46.5" customHeight="1">
      <c r="A28" s="73" t="s">
        <v>30</v>
      </c>
      <c r="B28" s="62" t="s">
        <v>29</v>
      </c>
      <c r="C28" s="55">
        <v>1481</v>
      </c>
      <c r="D28" s="81"/>
      <c r="E28" s="11">
        <f>+C28*D28</f>
        <v>0</v>
      </c>
      <c r="F28" s="52">
        <f t="shared" ref="F28:F30" si="13">C28+(C28*0.05)</f>
        <v>1555.05</v>
      </c>
      <c r="G28" s="78"/>
      <c r="H28" s="53">
        <f t="shared" ref="H28:H30" si="14">F28*G28</f>
        <v>0</v>
      </c>
      <c r="I28" s="54">
        <f t="shared" ref="I28:I30" si="15">C28+(C28*0.1)</f>
        <v>1629.1</v>
      </c>
      <c r="J28" s="78"/>
      <c r="K28" s="30">
        <f t="shared" ref="K28:K30" si="16">I28*J28</f>
        <v>0</v>
      </c>
      <c r="L28" s="54">
        <f t="shared" ref="L28:L30" si="17">C28+(C28*0.15)</f>
        <v>1703.15</v>
      </c>
      <c r="M28" s="78"/>
      <c r="N28" s="30">
        <f t="shared" ref="N28:N30" si="18">L28*M28</f>
        <v>0</v>
      </c>
      <c r="O28" s="15"/>
      <c r="P28" s="16">
        <f>C28-(C28*0.05)</f>
        <v>1406.95</v>
      </c>
      <c r="Q28" s="82"/>
      <c r="R28" s="11">
        <f t="shared" ref="R28:R30" si="19">P28*Q28</f>
        <v>0</v>
      </c>
      <c r="S28" s="16">
        <f>C28-(C28*0.1)</f>
        <v>1332.9</v>
      </c>
      <c r="T28" s="82"/>
      <c r="U28" s="11">
        <f t="shared" ref="U28:U30" si="20">S28*T28</f>
        <v>0</v>
      </c>
      <c r="V28" s="16">
        <f>C28-(C28*0.15)</f>
        <v>1258.8499999999999</v>
      </c>
      <c r="W28" s="82"/>
      <c r="X28" s="11">
        <f t="shared" ref="X28:X30" si="21">V28*W28</f>
        <v>0</v>
      </c>
    </row>
    <row r="29" spans="1:27" s="9" customFormat="1" ht="46.5" customHeight="1">
      <c r="A29" s="73" t="s">
        <v>31</v>
      </c>
      <c r="B29" s="62" t="s">
        <v>29</v>
      </c>
      <c r="C29" s="55">
        <v>2366</v>
      </c>
      <c r="D29" s="81"/>
      <c r="E29" s="11">
        <f>+C29*D29</f>
        <v>0</v>
      </c>
      <c r="F29" s="52">
        <f t="shared" si="13"/>
        <v>2484.3000000000002</v>
      </c>
      <c r="G29" s="78"/>
      <c r="H29" s="53">
        <f t="shared" si="14"/>
        <v>0</v>
      </c>
      <c r="I29" s="54">
        <f t="shared" si="15"/>
        <v>2602.6</v>
      </c>
      <c r="J29" s="78"/>
      <c r="K29" s="30">
        <f t="shared" si="16"/>
        <v>0</v>
      </c>
      <c r="L29" s="54">
        <f t="shared" si="17"/>
        <v>2720.9</v>
      </c>
      <c r="M29" s="78"/>
      <c r="N29" s="30">
        <f t="shared" si="18"/>
        <v>0</v>
      </c>
      <c r="O29" s="15"/>
      <c r="P29" s="16">
        <f>C29-(C29*0.05)</f>
        <v>2247.6999999999998</v>
      </c>
      <c r="Q29" s="82"/>
      <c r="R29" s="11">
        <f t="shared" si="19"/>
        <v>0</v>
      </c>
      <c r="S29" s="16">
        <f>C29-(C29*0.1)</f>
        <v>2129.4</v>
      </c>
      <c r="T29" s="82"/>
      <c r="U29" s="11">
        <f t="shared" si="20"/>
        <v>0</v>
      </c>
      <c r="V29" s="16">
        <f>C29-(C29*0.15)</f>
        <v>2011.1</v>
      </c>
      <c r="W29" s="82"/>
      <c r="X29" s="11">
        <f t="shared" si="21"/>
        <v>0</v>
      </c>
    </row>
    <row r="30" spans="1:27" s="9" customFormat="1" ht="46.5" customHeight="1">
      <c r="A30" s="63" t="s">
        <v>32</v>
      </c>
      <c r="B30" s="62" t="s">
        <v>29</v>
      </c>
      <c r="C30" s="55">
        <v>1622</v>
      </c>
      <c r="D30" s="81"/>
      <c r="E30" s="11">
        <f>+C30*D30</f>
        <v>0</v>
      </c>
      <c r="F30" s="52">
        <f t="shared" si="13"/>
        <v>1703.1</v>
      </c>
      <c r="G30" s="78"/>
      <c r="H30" s="53">
        <f t="shared" si="14"/>
        <v>0</v>
      </c>
      <c r="I30" s="54">
        <f t="shared" si="15"/>
        <v>1784.2</v>
      </c>
      <c r="J30" s="78"/>
      <c r="K30" s="30">
        <f t="shared" si="16"/>
        <v>0</v>
      </c>
      <c r="L30" s="54">
        <f t="shared" si="17"/>
        <v>1865.3</v>
      </c>
      <c r="M30" s="78"/>
      <c r="N30" s="30">
        <f t="shared" si="18"/>
        <v>0</v>
      </c>
      <c r="O30" s="15"/>
      <c r="P30" s="16">
        <f>C30-(C30*0.05)</f>
        <v>1540.9</v>
      </c>
      <c r="Q30" s="82"/>
      <c r="R30" s="11">
        <f t="shared" si="19"/>
        <v>0</v>
      </c>
      <c r="S30" s="16">
        <f>C30-(C30*0.1)</f>
        <v>1459.8</v>
      </c>
      <c r="T30" s="82"/>
      <c r="U30" s="11">
        <f t="shared" si="20"/>
        <v>0</v>
      </c>
      <c r="V30" s="16">
        <f>C30-(C30*0.15)</f>
        <v>1378.7</v>
      </c>
      <c r="W30" s="82"/>
      <c r="X30" s="11">
        <f t="shared" si="21"/>
        <v>0</v>
      </c>
    </row>
    <row r="31" spans="1:27" s="9" customFormat="1" ht="28.5" customHeight="1">
      <c r="A31" s="83" t="s">
        <v>33</v>
      </c>
      <c r="B31" s="84"/>
      <c r="C31" s="84"/>
      <c r="D31" s="85"/>
      <c r="E31" s="17">
        <f>SUM(E27:E30)</f>
        <v>0</v>
      </c>
      <c r="F31" s="5"/>
      <c r="G31" s="5"/>
      <c r="H31" s="18">
        <f>SUM(H27:H30)</f>
        <v>0</v>
      </c>
      <c r="I31" s="5"/>
      <c r="J31" s="5"/>
      <c r="K31" s="18">
        <f>SUM(K27:K30)</f>
        <v>0</v>
      </c>
      <c r="L31" s="5"/>
      <c r="M31" s="5"/>
      <c r="N31" s="18">
        <f>SUM(N27:N30)</f>
        <v>0</v>
      </c>
      <c r="O31" s="13"/>
      <c r="P31" s="5"/>
      <c r="Q31" s="5"/>
      <c r="R31" s="18">
        <f>SUM(R27:R30)</f>
        <v>0</v>
      </c>
      <c r="S31" s="5"/>
      <c r="T31" s="5"/>
      <c r="U31" s="18">
        <f>SUM(U27:U30)</f>
        <v>0</v>
      </c>
      <c r="V31" s="5"/>
      <c r="W31" s="5"/>
      <c r="X31" s="18">
        <f>SUM(X27:X30)</f>
        <v>0</v>
      </c>
    </row>
    <row r="32" spans="1:27" s="9" customFormat="1" ht="42" customHeight="1">
      <c r="A32" s="83" t="s">
        <v>34</v>
      </c>
      <c r="B32" s="84"/>
      <c r="C32" s="84"/>
      <c r="D32" s="85"/>
      <c r="E32" s="51">
        <f>SUM(C27:C30)</f>
        <v>7430</v>
      </c>
      <c r="F32" s="5"/>
      <c r="G32" s="3" t="s">
        <v>59</v>
      </c>
      <c r="H32" s="3">
        <f>SUM(F27:F30)</f>
        <v>7801.5</v>
      </c>
      <c r="I32" s="5"/>
      <c r="J32" s="3" t="s">
        <v>58</v>
      </c>
      <c r="K32" s="3">
        <f>SUM(I27:I30)</f>
        <v>8172.9999999999991</v>
      </c>
      <c r="L32" s="5"/>
      <c r="M32" s="3" t="s">
        <v>60</v>
      </c>
      <c r="N32" s="3">
        <f>SUM(L27:L30)</f>
        <v>8544.5</v>
      </c>
      <c r="O32" s="13"/>
      <c r="P32" s="5"/>
      <c r="Q32" s="3" t="s">
        <v>57</v>
      </c>
      <c r="R32" s="3">
        <f>SUM(P27:P30)</f>
        <v>7058.5</v>
      </c>
      <c r="S32" s="5"/>
      <c r="T32" s="3" t="s">
        <v>61</v>
      </c>
      <c r="U32" s="3">
        <f>SUM(S27:S30)</f>
        <v>6687.0000000000009</v>
      </c>
      <c r="V32" s="5"/>
      <c r="W32" s="3" t="s">
        <v>62</v>
      </c>
      <c r="X32" s="3">
        <f>SUM(V27:V30)</f>
        <v>6315.4999999999991</v>
      </c>
    </row>
    <row r="33" spans="1:24" s="9" customFormat="1" ht="38.25" customHeight="1">
      <c r="A33" s="83" t="s">
        <v>35</v>
      </c>
      <c r="B33" s="84"/>
      <c r="C33" s="84"/>
      <c r="D33" s="85"/>
      <c r="E33" s="14">
        <f>+E31/E32</f>
        <v>0</v>
      </c>
      <c r="F33" s="5"/>
      <c r="G33" s="5"/>
      <c r="H33" s="14">
        <f>+H31/H32</f>
        <v>0</v>
      </c>
      <c r="I33" s="5"/>
      <c r="J33" s="5"/>
      <c r="K33" s="14">
        <f>+K31/K32</f>
        <v>0</v>
      </c>
      <c r="L33" s="5"/>
      <c r="M33" s="5"/>
      <c r="N33" s="14">
        <f>+N31/N32</f>
        <v>0</v>
      </c>
      <c r="O33" s="13"/>
      <c r="P33" s="5"/>
      <c r="Q33" s="5"/>
      <c r="R33" s="14">
        <f>+R31/R32</f>
        <v>0</v>
      </c>
      <c r="S33" s="5"/>
      <c r="T33" s="5"/>
      <c r="U33" s="14">
        <f>+U31/U32</f>
        <v>0</v>
      </c>
      <c r="V33" s="5"/>
      <c r="W33" s="5"/>
      <c r="X33" s="14">
        <f>+X31/X32</f>
        <v>0</v>
      </c>
    </row>
    <row r="34" spans="1:24" ht="15" customHeight="1">
      <c r="A34" s="64"/>
      <c r="B34" s="64"/>
      <c r="C34" s="64"/>
      <c r="D34" s="64"/>
      <c r="E34" s="64"/>
      <c r="F34" s="64"/>
      <c r="G34" s="64"/>
      <c r="H34" s="64"/>
      <c r="I34" s="64"/>
      <c r="J34" s="64"/>
      <c r="K34" s="64"/>
      <c r="L34" s="64"/>
      <c r="M34" s="64"/>
      <c r="N34" s="64"/>
    </row>
    <row r="36" spans="1:24" ht="62.25" customHeight="1">
      <c r="A36" s="86" t="s">
        <v>37</v>
      </c>
      <c r="B36" s="87"/>
      <c r="C36" s="65"/>
      <c r="D36" s="65"/>
      <c r="E36" s="65"/>
      <c r="F36" s="65"/>
      <c r="G36" s="65"/>
      <c r="H36" s="65"/>
      <c r="I36" s="65"/>
      <c r="J36" s="65"/>
      <c r="K36" s="65"/>
      <c r="L36" s="65"/>
      <c r="M36" s="65"/>
      <c r="N36" s="65"/>
      <c r="O36" s="66"/>
      <c r="P36" s="65"/>
      <c r="Q36" s="65"/>
      <c r="R36" s="65"/>
      <c r="S36" s="65"/>
      <c r="T36" s="65"/>
    </row>
    <row r="37" spans="1:24" ht="76.5" customHeight="1">
      <c r="A37" s="86" t="s">
        <v>38</v>
      </c>
      <c r="B37" s="87"/>
      <c r="C37" s="65"/>
      <c r="D37" s="65"/>
      <c r="E37" s="65"/>
      <c r="F37" s="65"/>
      <c r="G37" s="65"/>
      <c r="H37" s="65"/>
      <c r="I37" s="65"/>
      <c r="J37" s="65"/>
      <c r="K37" s="65"/>
      <c r="L37" s="65"/>
      <c r="M37" s="65"/>
      <c r="N37" s="65"/>
      <c r="O37" s="66"/>
      <c r="P37" s="65"/>
      <c r="Q37" s="65"/>
      <c r="R37" s="65"/>
      <c r="S37" s="65"/>
      <c r="T37" s="65"/>
    </row>
  </sheetData>
  <sheetProtection password="CF17" sheet="1" objects="1" scenarios="1" selectLockedCells="1"/>
  <protectedRanges>
    <protectedRange password="CA4C" sqref="D27:D30 V10:W19 D10:D20 S20:S22 V20:V22 P10:T19 D23:D24" name="Range1"/>
  </protectedRanges>
  <mergeCells count="17">
    <mergeCell ref="A2:R2"/>
    <mergeCell ref="A3:R3"/>
    <mergeCell ref="A4:R4"/>
    <mergeCell ref="A8:A9"/>
    <mergeCell ref="B8:B9"/>
    <mergeCell ref="C8:C9"/>
    <mergeCell ref="E8:E9"/>
    <mergeCell ref="A32:D32"/>
    <mergeCell ref="A33:D33"/>
    <mergeCell ref="A36:B36"/>
    <mergeCell ref="A37:B37"/>
    <mergeCell ref="A20:D20"/>
    <mergeCell ref="A21:D21"/>
    <mergeCell ref="A22:D22"/>
    <mergeCell ref="A23:E23"/>
    <mergeCell ref="A25:E25"/>
    <mergeCell ref="A31:D31"/>
  </mergeCells>
  <printOptions horizontalCentered="1"/>
  <pageMargins left="0.25" right="0.25" top="0.75" bottom="0.5" header="0.5" footer="0.5"/>
  <pageSetup paperSize="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80" zoomScaleNormal="80" workbookViewId="0">
      <selection activeCell="D14" sqref="D14"/>
    </sheetView>
  </sheetViews>
  <sheetFormatPr defaultRowHeight="12.75"/>
  <cols>
    <col min="1" max="1" width="17.42578125" style="32" customWidth="1"/>
    <col min="2" max="2" width="22.85546875" style="32" customWidth="1"/>
    <col min="3" max="3" width="11.5703125" style="32" customWidth="1"/>
    <col min="4" max="4" width="8.85546875" style="32" customWidth="1"/>
    <col min="5" max="5" width="11" style="32" customWidth="1"/>
    <col min="6" max="6" width="12.5703125" style="32" customWidth="1"/>
    <col min="7" max="7" width="12" style="32" customWidth="1"/>
    <col min="8" max="8" width="10.7109375" style="32" customWidth="1"/>
    <col min="9" max="9" width="12.42578125" style="32" customWidth="1"/>
    <col min="10" max="10" width="11.28515625" style="32" customWidth="1"/>
    <col min="11" max="11" width="12.7109375" style="32" customWidth="1"/>
    <col min="12" max="12" width="11.85546875" style="32" customWidth="1"/>
    <col min="13" max="13" width="10.5703125" style="32" customWidth="1"/>
    <col min="14" max="14" width="12.28515625" style="32" customWidth="1"/>
    <col min="15" max="15" width="3.7109375" style="35" customWidth="1"/>
    <col min="16" max="16" width="11.5703125" style="32" customWidth="1"/>
    <col min="17" max="17" width="11" style="32" customWidth="1"/>
    <col min="18" max="18" width="10.7109375" style="32" customWidth="1"/>
    <col min="19" max="19" width="11.28515625" style="32" customWidth="1"/>
    <col min="20" max="20" width="10.7109375" style="32" customWidth="1"/>
    <col min="21" max="21" width="11.42578125" style="32" customWidth="1"/>
    <col min="22" max="22" width="11.7109375" style="32" customWidth="1"/>
    <col min="23" max="23" width="10.140625" style="32" customWidth="1"/>
    <col min="24" max="24" width="10.7109375" style="32" customWidth="1"/>
    <col min="25" max="16384" width="9.140625" style="32"/>
  </cols>
  <sheetData>
    <row r="1" spans="1:28" ht="33.75" customHeight="1" thickBot="1">
      <c r="A1" s="2" t="s">
        <v>40</v>
      </c>
      <c r="E1" s="33"/>
      <c r="F1" s="33"/>
      <c r="G1" s="33"/>
      <c r="H1" s="33"/>
      <c r="I1" s="33"/>
      <c r="J1" s="33"/>
      <c r="K1" s="33"/>
      <c r="L1" s="33"/>
      <c r="M1" s="33"/>
      <c r="N1" s="33"/>
      <c r="O1" s="36"/>
    </row>
    <row r="2" spans="1:28" s="67" customFormat="1" ht="174.75" customHeight="1" thickBot="1">
      <c r="A2" s="95" t="s">
        <v>64</v>
      </c>
      <c r="B2" s="96"/>
      <c r="C2" s="96"/>
      <c r="D2" s="96"/>
      <c r="E2" s="96"/>
      <c r="F2" s="96"/>
      <c r="G2" s="96"/>
      <c r="H2" s="96"/>
      <c r="I2" s="96"/>
      <c r="J2" s="96"/>
      <c r="K2" s="96"/>
      <c r="L2" s="96"/>
      <c r="M2" s="96"/>
      <c r="N2" s="96"/>
      <c r="O2" s="97"/>
      <c r="P2" s="97"/>
      <c r="Q2" s="97"/>
      <c r="R2" s="98"/>
    </row>
    <row r="3" spans="1:28" s="33" customFormat="1" ht="27" customHeight="1">
      <c r="A3" s="99" t="s">
        <v>36</v>
      </c>
      <c r="B3" s="100"/>
      <c r="C3" s="100"/>
      <c r="D3" s="100"/>
      <c r="E3" s="100"/>
      <c r="F3" s="100"/>
      <c r="G3" s="100"/>
      <c r="H3" s="100"/>
      <c r="I3" s="100"/>
      <c r="J3" s="100"/>
      <c r="K3" s="100"/>
      <c r="L3" s="100"/>
      <c r="M3" s="100"/>
      <c r="N3" s="100"/>
      <c r="O3" s="100"/>
      <c r="P3" s="100"/>
      <c r="Q3" s="100"/>
      <c r="R3" s="100"/>
    </row>
    <row r="4" spans="1:28" s="33" customFormat="1" ht="24.75" customHeight="1">
      <c r="A4" s="101" t="s">
        <v>41</v>
      </c>
      <c r="B4" s="102"/>
      <c r="C4" s="102"/>
      <c r="D4" s="102"/>
      <c r="E4" s="102"/>
      <c r="F4" s="102"/>
      <c r="G4" s="102"/>
      <c r="H4" s="102"/>
      <c r="I4" s="102"/>
      <c r="J4" s="102"/>
      <c r="K4" s="102"/>
      <c r="L4" s="102"/>
      <c r="M4" s="102"/>
      <c r="N4" s="102"/>
      <c r="O4" s="102"/>
      <c r="P4" s="102"/>
      <c r="Q4" s="102"/>
      <c r="R4" s="102"/>
    </row>
    <row r="5" spans="1:28">
      <c r="O5" s="36"/>
    </row>
    <row r="6" spans="1:28" ht="18">
      <c r="A6" s="69" t="s">
        <v>42</v>
      </c>
      <c r="B6" s="1"/>
      <c r="D6" s="32" t="s">
        <v>1</v>
      </c>
      <c r="F6" s="68"/>
      <c r="G6" s="32" t="s">
        <v>1</v>
      </c>
      <c r="H6" s="68"/>
      <c r="I6" s="68"/>
      <c r="J6" s="32" t="s">
        <v>1</v>
      </c>
      <c r="K6" s="68"/>
      <c r="L6" s="68"/>
      <c r="M6" s="32" t="s">
        <v>1</v>
      </c>
      <c r="N6" s="68"/>
      <c r="O6" s="36"/>
      <c r="Q6" s="32" t="s">
        <v>1</v>
      </c>
      <c r="T6" s="32" t="s">
        <v>1</v>
      </c>
      <c r="W6" s="32" t="s">
        <v>1</v>
      </c>
    </row>
    <row r="7" spans="1:28" ht="18">
      <c r="A7" s="6" t="s">
        <v>43</v>
      </c>
      <c r="B7" s="7"/>
      <c r="D7" s="32" t="s">
        <v>3</v>
      </c>
      <c r="G7" s="32" t="s">
        <v>3</v>
      </c>
      <c r="J7" s="32" t="s">
        <v>3</v>
      </c>
      <c r="M7" s="32" t="s">
        <v>3</v>
      </c>
      <c r="O7" s="36"/>
      <c r="Q7" s="32" t="s">
        <v>3</v>
      </c>
      <c r="T7" s="32" t="s">
        <v>3</v>
      </c>
      <c r="W7" s="32" t="s">
        <v>3</v>
      </c>
    </row>
    <row r="8" spans="1:28" ht="15">
      <c r="A8" s="103" t="s">
        <v>4</v>
      </c>
      <c r="B8" s="103" t="s">
        <v>5</v>
      </c>
      <c r="C8" s="103" t="s">
        <v>6</v>
      </c>
      <c r="D8" s="38"/>
      <c r="E8" s="105" t="s">
        <v>7</v>
      </c>
      <c r="F8" s="39" t="s">
        <v>50</v>
      </c>
      <c r="G8" s="40"/>
      <c r="H8" s="40"/>
      <c r="I8" s="40"/>
      <c r="J8" s="40"/>
      <c r="K8" s="40"/>
      <c r="L8" s="40"/>
      <c r="M8" s="40"/>
      <c r="N8" s="40"/>
      <c r="O8" s="47"/>
      <c r="P8" s="41" t="s">
        <v>8</v>
      </c>
      <c r="Q8" s="40"/>
      <c r="R8" s="40"/>
      <c r="S8" s="40"/>
      <c r="T8" s="40"/>
      <c r="U8" s="40"/>
      <c r="V8" s="40"/>
      <c r="W8" s="40"/>
      <c r="X8" s="40"/>
      <c r="Y8" s="40"/>
      <c r="Z8" s="40"/>
      <c r="AA8" s="40"/>
      <c r="AB8" s="42"/>
    </row>
    <row r="9" spans="1:28" ht="60.75" customHeight="1">
      <c r="A9" s="104"/>
      <c r="B9" s="104"/>
      <c r="C9" s="104"/>
      <c r="D9" s="43" t="s">
        <v>9</v>
      </c>
      <c r="E9" s="106"/>
      <c r="F9" s="44" t="s">
        <v>10</v>
      </c>
      <c r="G9" s="45" t="s">
        <v>9</v>
      </c>
      <c r="H9" s="45" t="s">
        <v>11</v>
      </c>
      <c r="I9" s="46" t="s">
        <v>12</v>
      </c>
      <c r="J9" s="45" t="s">
        <v>9</v>
      </c>
      <c r="K9" s="45" t="s">
        <v>11</v>
      </c>
      <c r="L9" s="46" t="s">
        <v>13</v>
      </c>
      <c r="M9" s="45" t="s">
        <v>9</v>
      </c>
      <c r="N9" s="45" t="s">
        <v>11</v>
      </c>
      <c r="O9" s="47"/>
      <c r="P9" s="46" t="s">
        <v>10</v>
      </c>
      <c r="Q9" s="45" t="s">
        <v>9</v>
      </c>
      <c r="R9" s="45" t="s">
        <v>11</v>
      </c>
      <c r="S9" s="46" t="s">
        <v>12</v>
      </c>
      <c r="T9" s="45" t="s">
        <v>9</v>
      </c>
      <c r="U9" s="45" t="s">
        <v>11</v>
      </c>
      <c r="V9" s="46" t="s">
        <v>13</v>
      </c>
      <c r="W9" s="45" t="s">
        <v>9</v>
      </c>
      <c r="X9" s="45" t="s">
        <v>11</v>
      </c>
      <c r="Y9" s="48"/>
      <c r="Z9" s="48"/>
      <c r="AA9" s="48"/>
      <c r="AB9" s="49"/>
    </row>
    <row r="10" spans="1:28" ht="27.95" customHeight="1">
      <c r="A10" s="74" t="s">
        <v>14</v>
      </c>
      <c r="B10" s="50" t="s">
        <v>15</v>
      </c>
      <c r="C10" s="55">
        <v>780</v>
      </c>
      <c r="D10" s="77"/>
      <c r="E10" s="11">
        <f t="shared" ref="E10:E19" si="0">+C10*D10</f>
        <v>0</v>
      </c>
      <c r="F10" s="52">
        <f>C10+(C10*0.05)</f>
        <v>819</v>
      </c>
      <c r="G10" s="78"/>
      <c r="H10" s="53">
        <f>F10*G10</f>
        <v>0</v>
      </c>
      <c r="I10" s="54">
        <f>C10+(C10*0.1)</f>
        <v>858</v>
      </c>
      <c r="J10" s="78"/>
      <c r="K10" s="30">
        <f>I10*J10</f>
        <v>0</v>
      </c>
      <c r="L10" s="54">
        <f>C10+(C10*0.15)</f>
        <v>897</v>
      </c>
      <c r="M10" s="78"/>
      <c r="N10" s="30">
        <f>L10*M10</f>
        <v>0</v>
      </c>
      <c r="O10" s="19"/>
      <c r="P10" s="23">
        <f t="shared" ref="P10:P19" si="1">C10-(C10*0.05)</f>
        <v>741</v>
      </c>
      <c r="Q10" s="79"/>
      <c r="R10" s="24">
        <f>P10*Q10</f>
        <v>0</v>
      </c>
      <c r="S10" s="23">
        <f t="shared" ref="S10:S19" si="2">C10-(C10*0.1)</f>
        <v>702</v>
      </c>
      <c r="T10" s="79"/>
      <c r="U10" s="24">
        <f>S10*T10</f>
        <v>0</v>
      </c>
      <c r="V10" s="23">
        <f t="shared" ref="V10:V19" si="3">C10-(C10*0.15)</f>
        <v>663</v>
      </c>
      <c r="W10" s="79"/>
      <c r="X10" s="24">
        <f>V10*W10</f>
        <v>0</v>
      </c>
    </row>
    <row r="11" spans="1:28" ht="27.95" customHeight="1">
      <c r="A11" s="74" t="s">
        <v>16</v>
      </c>
      <c r="B11" s="50" t="s">
        <v>15</v>
      </c>
      <c r="C11" s="55">
        <v>1573</v>
      </c>
      <c r="D11" s="77"/>
      <c r="E11" s="11">
        <f t="shared" si="0"/>
        <v>0</v>
      </c>
      <c r="F11" s="52">
        <f t="shared" ref="F11:F19" si="4">C11+(C11*0.05)</f>
        <v>1651.65</v>
      </c>
      <c r="G11" s="78"/>
      <c r="H11" s="53">
        <f t="shared" ref="H11:H19" si="5">F11*G11</f>
        <v>0</v>
      </c>
      <c r="I11" s="54">
        <f t="shared" ref="I11:I19" si="6">C11+(C11*0.1)</f>
        <v>1730.3</v>
      </c>
      <c r="J11" s="78"/>
      <c r="K11" s="30">
        <f t="shared" ref="K11:K19" si="7">I11*J11</f>
        <v>0</v>
      </c>
      <c r="L11" s="54">
        <f t="shared" ref="L11:L19" si="8">C11+(C11*0.15)</f>
        <v>1808.95</v>
      </c>
      <c r="M11" s="78"/>
      <c r="N11" s="30">
        <f t="shared" ref="N11:N19" si="9">L11*M11</f>
        <v>0</v>
      </c>
      <c r="O11" s="19"/>
      <c r="P11" s="23">
        <f t="shared" si="1"/>
        <v>1494.35</v>
      </c>
      <c r="Q11" s="79"/>
      <c r="R11" s="24">
        <f t="shared" ref="R11:R19" si="10">P11*Q11</f>
        <v>0</v>
      </c>
      <c r="S11" s="23">
        <f t="shared" si="2"/>
        <v>1415.7</v>
      </c>
      <c r="T11" s="79"/>
      <c r="U11" s="24">
        <f t="shared" ref="U11:U19" si="11">S11*T11</f>
        <v>0</v>
      </c>
      <c r="V11" s="23">
        <f t="shared" si="3"/>
        <v>1337.05</v>
      </c>
      <c r="W11" s="79"/>
      <c r="X11" s="24">
        <f t="shared" ref="X11:X19" si="12">V11*W11</f>
        <v>0</v>
      </c>
      <c r="AA11" s="34"/>
    </row>
    <row r="12" spans="1:28" ht="27.95" customHeight="1">
      <c r="A12" s="61" t="s">
        <v>17</v>
      </c>
      <c r="B12" s="50" t="s">
        <v>15</v>
      </c>
      <c r="C12" s="55">
        <v>237</v>
      </c>
      <c r="D12" s="77"/>
      <c r="E12" s="11">
        <f t="shared" si="0"/>
        <v>0</v>
      </c>
      <c r="F12" s="52">
        <f t="shared" si="4"/>
        <v>248.85</v>
      </c>
      <c r="G12" s="78"/>
      <c r="H12" s="53">
        <f t="shared" si="5"/>
        <v>0</v>
      </c>
      <c r="I12" s="54">
        <f t="shared" si="6"/>
        <v>260.7</v>
      </c>
      <c r="J12" s="78"/>
      <c r="K12" s="30">
        <f t="shared" si="7"/>
        <v>0</v>
      </c>
      <c r="L12" s="54">
        <f t="shared" si="8"/>
        <v>272.55</v>
      </c>
      <c r="M12" s="78"/>
      <c r="N12" s="30">
        <f t="shared" si="9"/>
        <v>0</v>
      </c>
      <c r="O12" s="19"/>
      <c r="P12" s="23">
        <f t="shared" si="1"/>
        <v>225.15</v>
      </c>
      <c r="Q12" s="79"/>
      <c r="R12" s="24">
        <f t="shared" si="10"/>
        <v>0</v>
      </c>
      <c r="S12" s="23">
        <f t="shared" si="2"/>
        <v>213.3</v>
      </c>
      <c r="T12" s="79"/>
      <c r="U12" s="24">
        <f t="shared" si="11"/>
        <v>0</v>
      </c>
      <c r="V12" s="23">
        <f t="shared" si="3"/>
        <v>201.45</v>
      </c>
      <c r="W12" s="79"/>
      <c r="X12" s="24">
        <f t="shared" si="12"/>
        <v>0</v>
      </c>
      <c r="AA12" s="34"/>
    </row>
    <row r="13" spans="1:28" ht="27.95" customHeight="1">
      <c r="A13" s="74" t="s">
        <v>18</v>
      </c>
      <c r="B13" s="50" t="s">
        <v>15</v>
      </c>
      <c r="C13" s="55">
        <v>2394</v>
      </c>
      <c r="D13" s="77"/>
      <c r="E13" s="11">
        <f t="shared" si="0"/>
        <v>0</v>
      </c>
      <c r="F13" s="52">
        <f t="shared" si="4"/>
        <v>2513.6999999999998</v>
      </c>
      <c r="G13" s="78"/>
      <c r="H13" s="53">
        <f t="shared" si="5"/>
        <v>0</v>
      </c>
      <c r="I13" s="54">
        <f t="shared" si="6"/>
        <v>2633.4</v>
      </c>
      <c r="J13" s="78"/>
      <c r="K13" s="30">
        <f t="shared" si="7"/>
        <v>0</v>
      </c>
      <c r="L13" s="54">
        <f t="shared" si="8"/>
        <v>2753.1</v>
      </c>
      <c r="M13" s="78"/>
      <c r="N13" s="30">
        <f t="shared" si="9"/>
        <v>0</v>
      </c>
      <c r="O13" s="19"/>
      <c r="P13" s="23">
        <f t="shared" si="1"/>
        <v>2274.3000000000002</v>
      </c>
      <c r="Q13" s="79"/>
      <c r="R13" s="24">
        <f t="shared" si="10"/>
        <v>0</v>
      </c>
      <c r="S13" s="23">
        <f t="shared" si="2"/>
        <v>2154.6</v>
      </c>
      <c r="T13" s="79"/>
      <c r="U13" s="24">
        <f t="shared" si="11"/>
        <v>0</v>
      </c>
      <c r="V13" s="23">
        <f t="shared" si="3"/>
        <v>2034.9</v>
      </c>
      <c r="W13" s="79"/>
      <c r="X13" s="24">
        <f t="shared" si="12"/>
        <v>0</v>
      </c>
      <c r="AA13" s="75"/>
    </row>
    <row r="14" spans="1:28" ht="28.9" customHeight="1">
      <c r="A14" s="74" t="s">
        <v>19</v>
      </c>
      <c r="B14" s="50" t="s">
        <v>15</v>
      </c>
      <c r="C14" s="55">
        <v>1700</v>
      </c>
      <c r="D14" s="77"/>
      <c r="E14" s="11">
        <f t="shared" si="0"/>
        <v>0</v>
      </c>
      <c r="F14" s="52">
        <f t="shared" si="4"/>
        <v>1785</v>
      </c>
      <c r="G14" s="78"/>
      <c r="H14" s="53">
        <f t="shared" si="5"/>
        <v>0</v>
      </c>
      <c r="I14" s="54">
        <f t="shared" si="6"/>
        <v>1870</v>
      </c>
      <c r="J14" s="78"/>
      <c r="K14" s="30">
        <f t="shared" si="7"/>
        <v>0</v>
      </c>
      <c r="L14" s="54">
        <f t="shared" si="8"/>
        <v>1955</v>
      </c>
      <c r="M14" s="78"/>
      <c r="N14" s="30">
        <f t="shared" si="9"/>
        <v>0</v>
      </c>
      <c r="O14" s="19"/>
      <c r="P14" s="23">
        <f t="shared" si="1"/>
        <v>1615</v>
      </c>
      <c r="Q14" s="79"/>
      <c r="R14" s="24">
        <f t="shared" si="10"/>
        <v>0</v>
      </c>
      <c r="S14" s="23">
        <f t="shared" si="2"/>
        <v>1530</v>
      </c>
      <c r="T14" s="79"/>
      <c r="U14" s="24">
        <f t="shared" si="11"/>
        <v>0</v>
      </c>
      <c r="V14" s="23">
        <f t="shared" si="3"/>
        <v>1445</v>
      </c>
      <c r="W14" s="79"/>
      <c r="X14" s="24">
        <f t="shared" si="12"/>
        <v>0</v>
      </c>
      <c r="AA14" s="36"/>
    </row>
    <row r="15" spans="1:28" ht="27.95" customHeight="1">
      <c r="A15" s="74" t="s">
        <v>20</v>
      </c>
      <c r="B15" s="50" t="s">
        <v>15</v>
      </c>
      <c r="C15" s="55">
        <v>782</v>
      </c>
      <c r="D15" s="77"/>
      <c r="E15" s="11">
        <f t="shared" si="0"/>
        <v>0</v>
      </c>
      <c r="F15" s="52">
        <f t="shared" si="4"/>
        <v>821.1</v>
      </c>
      <c r="G15" s="78"/>
      <c r="H15" s="53">
        <f t="shared" si="5"/>
        <v>0</v>
      </c>
      <c r="I15" s="54">
        <f t="shared" si="6"/>
        <v>860.2</v>
      </c>
      <c r="J15" s="78"/>
      <c r="K15" s="30">
        <f t="shared" si="7"/>
        <v>0</v>
      </c>
      <c r="L15" s="54">
        <f t="shared" si="8"/>
        <v>899.3</v>
      </c>
      <c r="M15" s="78"/>
      <c r="N15" s="30">
        <f t="shared" si="9"/>
        <v>0</v>
      </c>
      <c r="O15" s="19"/>
      <c r="P15" s="23">
        <f t="shared" si="1"/>
        <v>742.9</v>
      </c>
      <c r="Q15" s="79"/>
      <c r="R15" s="24">
        <f t="shared" si="10"/>
        <v>0</v>
      </c>
      <c r="S15" s="23">
        <f t="shared" si="2"/>
        <v>703.8</v>
      </c>
      <c r="T15" s="79"/>
      <c r="U15" s="24">
        <f t="shared" si="11"/>
        <v>0</v>
      </c>
      <c r="V15" s="23">
        <f t="shared" si="3"/>
        <v>664.7</v>
      </c>
      <c r="W15" s="79"/>
      <c r="X15" s="24">
        <f t="shared" si="12"/>
        <v>0</v>
      </c>
      <c r="AA15" s="75"/>
    </row>
    <row r="16" spans="1:28" ht="25.9" customHeight="1">
      <c r="A16" s="74" t="s">
        <v>21</v>
      </c>
      <c r="B16" s="50" t="s">
        <v>15</v>
      </c>
      <c r="C16" s="20">
        <v>1779</v>
      </c>
      <c r="D16" s="77"/>
      <c r="E16" s="11">
        <f t="shared" si="0"/>
        <v>0</v>
      </c>
      <c r="F16" s="52">
        <f t="shared" si="4"/>
        <v>1867.95</v>
      </c>
      <c r="G16" s="78"/>
      <c r="H16" s="53">
        <f t="shared" si="5"/>
        <v>0</v>
      </c>
      <c r="I16" s="54">
        <f t="shared" si="6"/>
        <v>1956.9</v>
      </c>
      <c r="J16" s="78"/>
      <c r="K16" s="30">
        <f t="shared" si="7"/>
        <v>0</v>
      </c>
      <c r="L16" s="54">
        <f t="shared" si="8"/>
        <v>2045.85</v>
      </c>
      <c r="M16" s="78"/>
      <c r="N16" s="30">
        <f t="shared" si="9"/>
        <v>0</v>
      </c>
      <c r="O16" s="19"/>
      <c r="P16" s="23">
        <f t="shared" si="1"/>
        <v>1690.05</v>
      </c>
      <c r="Q16" s="79"/>
      <c r="R16" s="24">
        <f t="shared" si="10"/>
        <v>0</v>
      </c>
      <c r="S16" s="23">
        <f t="shared" si="2"/>
        <v>1601.1</v>
      </c>
      <c r="T16" s="79"/>
      <c r="U16" s="24">
        <f t="shared" si="11"/>
        <v>0</v>
      </c>
      <c r="V16" s="23">
        <f t="shared" si="3"/>
        <v>1512.15</v>
      </c>
      <c r="W16" s="79"/>
      <c r="X16" s="24">
        <f t="shared" si="12"/>
        <v>0</v>
      </c>
      <c r="AA16" s="34"/>
    </row>
    <row r="17" spans="1:27" ht="28.15" customHeight="1">
      <c r="A17" s="74" t="s">
        <v>22</v>
      </c>
      <c r="B17" s="50" t="s">
        <v>15</v>
      </c>
      <c r="C17" s="21">
        <v>2285</v>
      </c>
      <c r="D17" s="77"/>
      <c r="E17" s="11">
        <f t="shared" si="0"/>
        <v>0</v>
      </c>
      <c r="F17" s="52">
        <f t="shared" si="4"/>
        <v>2399.25</v>
      </c>
      <c r="G17" s="78"/>
      <c r="H17" s="53">
        <f t="shared" si="5"/>
        <v>0</v>
      </c>
      <c r="I17" s="54">
        <f t="shared" si="6"/>
        <v>2513.5</v>
      </c>
      <c r="J17" s="78"/>
      <c r="K17" s="30">
        <f t="shared" si="7"/>
        <v>0</v>
      </c>
      <c r="L17" s="54">
        <f t="shared" si="8"/>
        <v>2627.75</v>
      </c>
      <c r="M17" s="78"/>
      <c r="N17" s="30">
        <f t="shared" si="9"/>
        <v>0</v>
      </c>
      <c r="O17" s="19"/>
      <c r="P17" s="23">
        <f t="shared" si="1"/>
        <v>2170.75</v>
      </c>
      <c r="Q17" s="79"/>
      <c r="R17" s="24">
        <f t="shared" si="10"/>
        <v>0</v>
      </c>
      <c r="S17" s="23">
        <f t="shared" si="2"/>
        <v>2056.5</v>
      </c>
      <c r="T17" s="79"/>
      <c r="U17" s="24">
        <f t="shared" si="11"/>
        <v>0</v>
      </c>
      <c r="V17" s="23">
        <f t="shared" si="3"/>
        <v>1942.25</v>
      </c>
      <c r="W17" s="79"/>
      <c r="X17" s="24">
        <f t="shared" si="12"/>
        <v>0</v>
      </c>
      <c r="AA17" s="34"/>
    </row>
    <row r="18" spans="1:27" ht="27.95" customHeight="1">
      <c r="A18" s="74" t="s">
        <v>23</v>
      </c>
      <c r="B18" s="50" t="s">
        <v>15</v>
      </c>
      <c r="C18" s="55">
        <v>787</v>
      </c>
      <c r="D18" s="77"/>
      <c r="E18" s="11">
        <f t="shared" si="0"/>
        <v>0</v>
      </c>
      <c r="F18" s="52">
        <f t="shared" si="4"/>
        <v>826.35</v>
      </c>
      <c r="G18" s="78"/>
      <c r="H18" s="53">
        <f t="shared" si="5"/>
        <v>0</v>
      </c>
      <c r="I18" s="54">
        <f t="shared" si="6"/>
        <v>865.7</v>
      </c>
      <c r="J18" s="78"/>
      <c r="K18" s="30">
        <f t="shared" si="7"/>
        <v>0</v>
      </c>
      <c r="L18" s="54">
        <f t="shared" si="8"/>
        <v>905.05</v>
      </c>
      <c r="M18" s="78"/>
      <c r="N18" s="30">
        <f t="shared" si="9"/>
        <v>0</v>
      </c>
      <c r="O18" s="19"/>
      <c r="P18" s="23">
        <f t="shared" si="1"/>
        <v>747.65</v>
      </c>
      <c r="Q18" s="79"/>
      <c r="R18" s="24">
        <f t="shared" si="10"/>
        <v>0</v>
      </c>
      <c r="S18" s="23">
        <f t="shared" si="2"/>
        <v>708.3</v>
      </c>
      <c r="T18" s="79"/>
      <c r="U18" s="24">
        <f t="shared" si="11"/>
        <v>0</v>
      </c>
      <c r="V18" s="23">
        <f t="shared" si="3"/>
        <v>668.95</v>
      </c>
      <c r="W18" s="79"/>
      <c r="X18" s="24">
        <f t="shared" si="12"/>
        <v>0</v>
      </c>
      <c r="AA18" s="34"/>
    </row>
    <row r="19" spans="1:27" ht="27.95" customHeight="1">
      <c r="A19" s="73" t="s">
        <v>24</v>
      </c>
      <c r="B19" s="56" t="s">
        <v>15</v>
      </c>
      <c r="C19" s="51">
        <v>2098</v>
      </c>
      <c r="D19" s="77"/>
      <c r="E19" s="25">
        <f t="shared" si="0"/>
        <v>0</v>
      </c>
      <c r="F19" s="52">
        <f t="shared" si="4"/>
        <v>2202.9</v>
      </c>
      <c r="G19" s="78"/>
      <c r="H19" s="53">
        <f t="shared" si="5"/>
        <v>0</v>
      </c>
      <c r="I19" s="54">
        <f t="shared" si="6"/>
        <v>2307.8000000000002</v>
      </c>
      <c r="J19" s="78"/>
      <c r="K19" s="30">
        <f t="shared" si="7"/>
        <v>0</v>
      </c>
      <c r="L19" s="54">
        <f t="shared" si="8"/>
        <v>2412.6999999999998</v>
      </c>
      <c r="M19" s="78"/>
      <c r="N19" s="30">
        <f t="shared" si="9"/>
        <v>0</v>
      </c>
      <c r="O19" s="19"/>
      <c r="P19" s="23">
        <f t="shared" si="1"/>
        <v>1993.1</v>
      </c>
      <c r="Q19" s="79"/>
      <c r="R19" s="24">
        <f t="shared" si="10"/>
        <v>0</v>
      </c>
      <c r="S19" s="23">
        <f t="shared" si="2"/>
        <v>1888.2</v>
      </c>
      <c r="T19" s="79"/>
      <c r="U19" s="24">
        <f t="shared" si="11"/>
        <v>0</v>
      </c>
      <c r="V19" s="23">
        <f t="shared" si="3"/>
        <v>1783.3</v>
      </c>
      <c r="W19" s="79"/>
      <c r="X19" s="24">
        <f t="shared" si="12"/>
        <v>0</v>
      </c>
    </row>
    <row r="20" spans="1:27" ht="33" customHeight="1">
      <c r="A20" s="88" t="s">
        <v>25</v>
      </c>
      <c r="B20" s="88"/>
      <c r="C20" s="88"/>
      <c r="D20" s="89"/>
      <c r="E20" s="26">
        <f>SUM(E10:E19)</f>
        <v>0</v>
      </c>
      <c r="F20" s="31"/>
      <c r="G20" s="70"/>
      <c r="H20" s="57">
        <f>SUM(H10:H19)</f>
        <v>0</v>
      </c>
      <c r="I20" s="58"/>
      <c r="J20" s="31"/>
      <c r="K20" s="59">
        <f>SUM(K10:K19)</f>
        <v>0</v>
      </c>
      <c r="L20" s="58"/>
      <c r="M20" s="31"/>
      <c r="N20" s="57">
        <f>SUM(N10:N19)</f>
        <v>0</v>
      </c>
      <c r="O20" s="8"/>
      <c r="P20" s="9"/>
      <c r="Q20" s="9"/>
      <c r="R20" s="26">
        <f>SUM(R10:R19)</f>
        <v>0</v>
      </c>
      <c r="S20" s="27"/>
      <c r="T20" s="9"/>
      <c r="U20" s="24">
        <f>SUM(U10:U19)</f>
        <v>0</v>
      </c>
      <c r="V20" s="27"/>
      <c r="W20" s="9"/>
      <c r="X20" s="24">
        <f>SUM(X10:X19)</f>
        <v>0</v>
      </c>
      <c r="AA20" s="34"/>
    </row>
    <row r="21" spans="1:27" s="34" customFormat="1" ht="40.5" customHeight="1">
      <c r="A21" s="90" t="s">
        <v>26</v>
      </c>
      <c r="B21" s="91"/>
      <c r="C21" s="91"/>
      <c r="D21" s="92"/>
      <c r="E21" s="51">
        <f>SUM(C10:C19)</f>
        <v>14415</v>
      </c>
      <c r="G21" s="3" t="s">
        <v>51</v>
      </c>
      <c r="H21" s="3">
        <f>SUM(F10:F19)</f>
        <v>15135.75</v>
      </c>
      <c r="I21" s="60"/>
      <c r="J21" s="3" t="s">
        <v>52</v>
      </c>
      <c r="K21" s="3">
        <f>SUM(I10:I19)</f>
        <v>15856.5</v>
      </c>
      <c r="L21" s="60"/>
      <c r="M21" s="3" t="s">
        <v>53</v>
      </c>
      <c r="N21" s="3">
        <f>SUM(L10:L19)</f>
        <v>16577.25</v>
      </c>
      <c r="O21" s="22"/>
      <c r="P21" s="10"/>
      <c r="Q21" s="3" t="s">
        <v>54</v>
      </c>
      <c r="R21" s="3">
        <f>SUM(P10:P19)</f>
        <v>13694.25</v>
      </c>
      <c r="S21" s="28"/>
      <c r="T21" s="3" t="s">
        <v>55</v>
      </c>
      <c r="U21" s="3">
        <f>SUM(S10:S19)</f>
        <v>12973.5</v>
      </c>
      <c r="V21" s="28"/>
      <c r="W21" s="3" t="s">
        <v>56</v>
      </c>
      <c r="X21" s="3">
        <f>SUM(V10:V19)</f>
        <v>12252.75</v>
      </c>
    </row>
    <row r="22" spans="1:27" ht="27.95" customHeight="1">
      <c r="A22" s="93" t="s">
        <v>39</v>
      </c>
      <c r="B22" s="93"/>
      <c r="C22" s="93"/>
      <c r="D22" s="93"/>
      <c r="E22" s="12">
        <f>SUM(E20/E21)</f>
        <v>0</v>
      </c>
      <c r="F22" s="31"/>
      <c r="G22" s="31"/>
      <c r="H22" s="12">
        <f>SUM(H20/H21)</f>
        <v>0</v>
      </c>
      <c r="I22" s="58"/>
      <c r="J22" s="31"/>
      <c r="K22" s="12">
        <f>K20/K21</f>
        <v>0</v>
      </c>
      <c r="L22" s="58"/>
      <c r="M22" s="31"/>
      <c r="N22" s="12">
        <f>N20/N21</f>
        <v>0</v>
      </c>
      <c r="O22" s="8"/>
      <c r="P22" s="9"/>
      <c r="Q22" s="9"/>
      <c r="R22" s="12">
        <f>SUM(R20/R21)</f>
        <v>0</v>
      </c>
      <c r="S22" s="27"/>
      <c r="T22" s="9"/>
      <c r="U22" s="29">
        <f>SUM(U20/U21)</f>
        <v>0</v>
      </c>
      <c r="V22" s="27"/>
      <c r="W22" s="9"/>
      <c r="X22" s="29">
        <f>SUM(X20/X21)</f>
        <v>0</v>
      </c>
    </row>
    <row r="23" spans="1:27" ht="21" customHeight="1">
      <c r="A23" s="88"/>
      <c r="B23" s="88"/>
      <c r="C23" s="88"/>
      <c r="D23" s="88"/>
      <c r="E23" s="88"/>
      <c r="F23" s="31"/>
      <c r="G23" s="31"/>
      <c r="H23" s="31"/>
      <c r="I23" s="31"/>
      <c r="J23" s="31"/>
      <c r="K23" s="31"/>
      <c r="L23" s="31"/>
      <c r="M23" s="31"/>
      <c r="N23" s="31"/>
    </row>
    <row r="24" spans="1:27" ht="21" customHeight="1">
      <c r="A24" s="72"/>
      <c r="B24" s="72"/>
      <c r="C24" s="72"/>
      <c r="D24" s="72"/>
      <c r="E24" s="72"/>
      <c r="F24" s="72"/>
      <c r="G24" s="72"/>
      <c r="H24" s="72"/>
      <c r="I24" s="72"/>
      <c r="J24" s="72"/>
      <c r="K24" s="72"/>
      <c r="L24" s="72"/>
      <c r="M24" s="72"/>
      <c r="N24" s="72"/>
    </row>
    <row r="25" spans="1:27" ht="21" customHeight="1">
      <c r="A25" s="94" t="s">
        <v>27</v>
      </c>
      <c r="B25" s="94"/>
      <c r="C25" s="94"/>
      <c r="D25" s="94"/>
      <c r="E25" s="94"/>
      <c r="F25" s="41" t="s">
        <v>50</v>
      </c>
      <c r="G25" s="40"/>
      <c r="H25" s="40"/>
      <c r="I25" s="40"/>
      <c r="J25" s="40"/>
      <c r="K25" s="40"/>
      <c r="L25" s="40"/>
      <c r="M25" s="40"/>
      <c r="N25" s="40"/>
      <c r="P25" s="41" t="s">
        <v>8</v>
      </c>
      <c r="Q25" s="40"/>
      <c r="R25" s="40"/>
      <c r="S25" s="40"/>
      <c r="T25" s="40"/>
      <c r="U25" s="40"/>
      <c r="V25" s="40"/>
      <c r="W25" s="40"/>
      <c r="X25" s="40"/>
    </row>
    <row r="26" spans="1:27" ht="49.5" customHeight="1">
      <c r="A26" s="4" t="s">
        <v>4</v>
      </c>
      <c r="B26" s="37" t="s">
        <v>5</v>
      </c>
      <c r="C26" s="46" t="s">
        <v>6</v>
      </c>
      <c r="D26" s="45" t="s">
        <v>9</v>
      </c>
      <c r="E26" s="45" t="s">
        <v>11</v>
      </c>
      <c r="F26" s="46" t="s">
        <v>10</v>
      </c>
      <c r="G26" s="45" t="s">
        <v>9</v>
      </c>
      <c r="H26" s="45" t="s">
        <v>11</v>
      </c>
      <c r="I26" s="46" t="s">
        <v>12</v>
      </c>
      <c r="J26" s="45" t="s">
        <v>9</v>
      </c>
      <c r="K26" s="45" t="s">
        <v>11</v>
      </c>
      <c r="L26" s="46" t="s">
        <v>13</v>
      </c>
      <c r="M26" s="45" t="s">
        <v>9</v>
      </c>
      <c r="N26" s="45" t="s">
        <v>11</v>
      </c>
      <c r="P26" s="46" t="s">
        <v>10</v>
      </c>
      <c r="Q26" s="45" t="s">
        <v>9</v>
      </c>
      <c r="R26" s="45" t="s">
        <v>11</v>
      </c>
      <c r="S26" s="46" t="s">
        <v>12</v>
      </c>
      <c r="T26" s="45" t="s">
        <v>9</v>
      </c>
      <c r="U26" s="45" t="s">
        <v>11</v>
      </c>
      <c r="V26" s="46" t="s">
        <v>13</v>
      </c>
      <c r="W26" s="45" t="s">
        <v>9</v>
      </c>
      <c r="X26" s="45" t="s">
        <v>11</v>
      </c>
    </row>
    <row r="27" spans="1:27" s="9" customFormat="1" ht="46.5" customHeight="1">
      <c r="A27" s="73" t="s">
        <v>28</v>
      </c>
      <c r="B27" s="62" t="s">
        <v>29</v>
      </c>
      <c r="C27" s="3">
        <v>1961</v>
      </c>
      <c r="D27" s="80"/>
      <c r="E27" s="11">
        <f>+C27*D27</f>
        <v>0</v>
      </c>
      <c r="F27" s="52">
        <f>C27+(C27*0.05)</f>
        <v>2059.0500000000002</v>
      </c>
      <c r="G27" s="78"/>
      <c r="H27" s="53">
        <f>F27*G27</f>
        <v>0</v>
      </c>
      <c r="I27" s="54">
        <f>C27+(C27*0.1)</f>
        <v>2157.1</v>
      </c>
      <c r="J27" s="78"/>
      <c r="K27" s="30">
        <f>I27*J27</f>
        <v>0</v>
      </c>
      <c r="L27" s="54">
        <f>C27+(C27*0.15)</f>
        <v>2255.15</v>
      </c>
      <c r="M27" s="78"/>
      <c r="N27" s="30">
        <f>L27*M27</f>
        <v>0</v>
      </c>
      <c r="O27" s="15"/>
      <c r="P27" s="16">
        <f>C27-(C27*0.05)</f>
        <v>1862.95</v>
      </c>
      <c r="Q27" s="82"/>
      <c r="R27" s="11">
        <f>P27*Q27</f>
        <v>0</v>
      </c>
      <c r="S27" s="16">
        <f>C27-(C27*0.1)</f>
        <v>1764.9</v>
      </c>
      <c r="T27" s="82"/>
      <c r="U27" s="11">
        <f>S27*T27</f>
        <v>0</v>
      </c>
      <c r="V27" s="16">
        <f>C27-(C27*0.15)</f>
        <v>1666.85</v>
      </c>
      <c r="W27" s="82"/>
      <c r="X27" s="11">
        <f>V27*W27</f>
        <v>0</v>
      </c>
    </row>
    <row r="28" spans="1:27" s="9" customFormat="1" ht="46.5" customHeight="1">
      <c r="A28" s="73" t="s">
        <v>30</v>
      </c>
      <c r="B28" s="62" t="s">
        <v>29</v>
      </c>
      <c r="C28" s="55">
        <v>1481</v>
      </c>
      <c r="D28" s="81"/>
      <c r="E28" s="11">
        <f>+C28*D28</f>
        <v>0</v>
      </c>
      <c r="F28" s="52">
        <f t="shared" ref="F28:F30" si="13">C28+(C28*0.05)</f>
        <v>1555.05</v>
      </c>
      <c r="G28" s="78"/>
      <c r="H28" s="53">
        <f t="shared" ref="H28:H30" si="14">F28*G28</f>
        <v>0</v>
      </c>
      <c r="I28" s="54">
        <f t="shared" ref="I28:I30" si="15">C28+(C28*0.1)</f>
        <v>1629.1</v>
      </c>
      <c r="J28" s="78"/>
      <c r="K28" s="30">
        <f t="shared" ref="K28:K30" si="16">I28*J28</f>
        <v>0</v>
      </c>
      <c r="L28" s="54">
        <f t="shared" ref="L28:L30" si="17">C28+(C28*0.15)</f>
        <v>1703.15</v>
      </c>
      <c r="M28" s="78"/>
      <c r="N28" s="30">
        <f t="shared" ref="N28:N30" si="18">L28*M28</f>
        <v>0</v>
      </c>
      <c r="O28" s="15"/>
      <c r="P28" s="16">
        <f>C28-(C28*0.05)</f>
        <v>1406.95</v>
      </c>
      <c r="Q28" s="82"/>
      <c r="R28" s="11">
        <f t="shared" ref="R28:R30" si="19">P28*Q28</f>
        <v>0</v>
      </c>
      <c r="S28" s="16">
        <f>C28-(C28*0.1)</f>
        <v>1332.9</v>
      </c>
      <c r="T28" s="82"/>
      <c r="U28" s="11">
        <f t="shared" ref="U28:U30" si="20">S28*T28</f>
        <v>0</v>
      </c>
      <c r="V28" s="16">
        <f>C28-(C28*0.15)</f>
        <v>1258.8499999999999</v>
      </c>
      <c r="W28" s="82"/>
      <c r="X28" s="11">
        <f t="shared" ref="X28:X30" si="21">V28*W28</f>
        <v>0</v>
      </c>
    </row>
    <row r="29" spans="1:27" s="9" customFormat="1" ht="46.5" customHeight="1">
      <c r="A29" s="73" t="s">
        <v>31</v>
      </c>
      <c r="B29" s="62" t="s">
        <v>29</v>
      </c>
      <c r="C29" s="55">
        <v>2366</v>
      </c>
      <c r="D29" s="81"/>
      <c r="E29" s="11">
        <f>+C29*D29</f>
        <v>0</v>
      </c>
      <c r="F29" s="52">
        <f t="shared" si="13"/>
        <v>2484.3000000000002</v>
      </c>
      <c r="G29" s="78"/>
      <c r="H29" s="53">
        <f t="shared" si="14"/>
        <v>0</v>
      </c>
      <c r="I29" s="54">
        <f t="shared" si="15"/>
        <v>2602.6</v>
      </c>
      <c r="J29" s="78"/>
      <c r="K29" s="30">
        <f t="shared" si="16"/>
        <v>0</v>
      </c>
      <c r="L29" s="54">
        <f t="shared" si="17"/>
        <v>2720.9</v>
      </c>
      <c r="M29" s="78"/>
      <c r="N29" s="30">
        <f t="shared" si="18"/>
        <v>0</v>
      </c>
      <c r="O29" s="15"/>
      <c r="P29" s="16">
        <f>C29-(C29*0.05)</f>
        <v>2247.6999999999998</v>
      </c>
      <c r="Q29" s="82"/>
      <c r="R29" s="11">
        <f t="shared" si="19"/>
        <v>0</v>
      </c>
      <c r="S29" s="16">
        <f>C29-(C29*0.1)</f>
        <v>2129.4</v>
      </c>
      <c r="T29" s="82"/>
      <c r="U29" s="11">
        <f t="shared" si="20"/>
        <v>0</v>
      </c>
      <c r="V29" s="16">
        <f>C29-(C29*0.15)</f>
        <v>2011.1</v>
      </c>
      <c r="W29" s="82"/>
      <c r="X29" s="11">
        <f t="shared" si="21"/>
        <v>0</v>
      </c>
    </row>
    <row r="30" spans="1:27" s="9" customFormat="1" ht="46.5" customHeight="1">
      <c r="A30" s="63" t="s">
        <v>32</v>
      </c>
      <c r="B30" s="62" t="s">
        <v>29</v>
      </c>
      <c r="C30" s="55">
        <v>1622</v>
      </c>
      <c r="D30" s="81"/>
      <c r="E30" s="11">
        <f>+C30*D30</f>
        <v>0</v>
      </c>
      <c r="F30" s="52">
        <f t="shared" si="13"/>
        <v>1703.1</v>
      </c>
      <c r="G30" s="78"/>
      <c r="H30" s="53">
        <f t="shared" si="14"/>
        <v>0</v>
      </c>
      <c r="I30" s="54">
        <f t="shared" si="15"/>
        <v>1784.2</v>
      </c>
      <c r="J30" s="78"/>
      <c r="K30" s="30">
        <f t="shared" si="16"/>
        <v>0</v>
      </c>
      <c r="L30" s="54">
        <f t="shared" si="17"/>
        <v>1865.3</v>
      </c>
      <c r="M30" s="78"/>
      <c r="N30" s="30">
        <f t="shared" si="18"/>
        <v>0</v>
      </c>
      <c r="O30" s="15"/>
      <c r="P30" s="16">
        <f>C30-(C30*0.05)</f>
        <v>1540.9</v>
      </c>
      <c r="Q30" s="82"/>
      <c r="R30" s="11">
        <f t="shared" si="19"/>
        <v>0</v>
      </c>
      <c r="S30" s="16">
        <f>C30-(C30*0.1)</f>
        <v>1459.8</v>
      </c>
      <c r="T30" s="82"/>
      <c r="U30" s="11">
        <f t="shared" si="20"/>
        <v>0</v>
      </c>
      <c r="V30" s="16">
        <f>C30-(C30*0.15)</f>
        <v>1378.7</v>
      </c>
      <c r="W30" s="82"/>
      <c r="X30" s="11">
        <f t="shared" si="21"/>
        <v>0</v>
      </c>
    </row>
    <row r="31" spans="1:27" s="9" customFormat="1" ht="28.5" customHeight="1">
      <c r="A31" s="83" t="s">
        <v>33</v>
      </c>
      <c r="B31" s="84"/>
      <c r="C31" s="84"/>
      <c r="D31" s="85"/>
      <c r="E31" s="17">
        <f>SUM(E27:E30)</f>
        <v>0</v>
      </c>
      <c r="F31" s="5"/>
      <c r="G31" s="5"/>
      <c r="H31" s="18">
        <f>SUM(H27:H30)</f>
        <v>0</v>
      </c>
      <c r="I31" s="5"/>
      <c r="J31" s="5"/>
      <c r="K31" s="18">
        <f>SUM(K27:K30)</f>
        <v>0</v>
      </c>
      <c r="L31" s="5"/>
      <c r="M31" s="5"/>
      <c r="N31" s="18">
        <f>SUM(N27:N30)</f>
        <v>0</v>
      </c>
      <c r="O31" s="13"/>
      <c r="P31" s="5"/>
      <c r="Q31" s="5"/>
      <c r="R31" s="18">
        <f>SUM(R27:R30)</f>
        <v>0</v>
      </c>
      <c r="S31" s="5"/>
      <c r="T31" s="5"/>
      <c r="U31" s="18">
        <f>SUM(U27:U30)</f>
        <v>0</v>
      </c>
      <c r="V31" s="5"/>
      <c r="W31" s="5"/>
      <c r="X31" s="18">
        <f>SUM(X27:X30)</f>
        <v>0</v>
      </c>
    </row>
    <row r="32" spans="1:27" s="9" customFormat="1" ht="42" customHeight="1">
      <c r="A32" s="83" t="s">
        <v>34</v>
      </c>
      <c r="B32" s="84"/>
      <c r="C32" s="84"/>
      <c r="D32" s="85"/>
      <c r="E32" s="51">
        <f>SUM(C27:C30)</f>
        <v>7430</v>
      </c>
      <c r="F32" s="5"/>
      <c r="G32" s="3" t="s">
        <v>59</v>
      </c>
      <c r="H32" s="3">
        <f>SUM(F27:F30)</f>
        <v>7801.5</v>
      </c>
      <c r="I32" s="5"/>
      <c r="J32" s="3" t="s">
        <v>58</v>
      </c>
      <c r="K32" s="3">
        <f>SUM(I27:I30)</f>
        <v>8172.9999999999991</v>
      </c>
      <c r="L32" s="5"/>
      <c r="M32" s="3" t="s">
        <v>60</v>
      </c>
      <c r="N32" s="3">
        <f>SUM(L27:L30)</f>
        <v>8544.5</v>
      </c>
      <c r="O32" s="13"/>
      <c r="P32" s="5"/>
      <c r="Q32" s="3" t="s">
        <v>57</v>
      </c>
      <c r="R32" s="3">
        <f>SUM(P27:P30)</f>
        <v>7058.5</v>
      </c>
      <c r="S32" s="5"/>
      <c r="T32" s="3" t="s">
        <v>61</v>
      </c>
      <c r="U32" s="3">
        <f>SUM(S27:S30)</f>
        <v>6687.0000000000009</v>
      </c>
      <c r="V32" s="5"/>
      <c r="W32" s="3" t="s">
        <v>62</v>
      </c>
      <c r="X32" s="3">
        <f>SUM(V27:V30)</f>
        <v>6315.4999999999991</v>
      </c>
    </row>
    <row r="33" spans="1:24" s="9" customFormat="1" ht="38.25" customHeight="1">
      <c r="A33" s="83" t="s">
        <v>35</v>
      </c>
      <c r="B33" s="84"/>
      <c r="C33" s="84"/>
      <c r="D33" s="85"/>
      <c r="E33" s="14">
        <f>+E31/E32</f>
        <v>0</v>
      </c>
      <c r="F33" s="5"/>
      <c r="G33" s="5"/>
      <c r="H33" s="14">
        <f>+H31/H32</f>
        <v>0</v>
      </c>
      <c r="I33" s="5"/>
      <c r="J33" s="5"/>
      <c r="K33" s="14">
        <f>+K31/K32</f>
        <v>0</v>
      </c>
      <c r="L33" s="5"/>
      <c r="M33" s="5"/>
      <c r="N33" s="14">
        <f>+N31/N32</f>
        <v>0</v>
      </c>
      <c r="O33" s="13"/>
      <c r="P33" s="5"/>
      <c r="Q33" s="5"/>
      <c r="R33" s="14">
        <f>+R31/R32</f>
        <v>0</v>
      </c>
      <c r="S33" s="5"/>
      <c r="T33" s="5"/>
      <c r="U33" s="14">
        <f>+U31/U32</f>
        <v>0</v>
      </c>
      <c r="V33" s="5"/>
      <c r="W33" s="5"/>
      <c r="X33" s="14">
        <f>+X31/X32</f>
        <v>0</v>
      </c>
    </row>
    <row r="34" spans="1:24" ht="15" customHeight="1">
      <c r="A34" s="64"/>
      <c r="B34" s="64"/>
      <c r="C34" s="64"/>
      <c r="D34" s="64"/>
      <c r="E34" s="64"/>
      <c r="F34" s="64"/>
      <c r="G34" s="64"/>
      <c r="H34" s="64"/>
      <c r="I34" s="64"/>
      <c r="J34" s="64"/>
      <c r="K34" s="64"/>
      <c r="L34" s="64"/>
      <c r="M34" s="64"/>
      <c r="N34" s="64"/>
    </row>
    <row r="36" spans="1:24" ht="62.25" customHeight="1">
      <c r="A36" s="86" t="s">
        <v>37</v>
      </c>
      <c r="B36" s="87"/>
      <c r="C36" s="65"/>
      <c r="D36" s="65"/>
      <c r="E36" s="65"/>
      <c r="F36" s="65"/>
      <c r="G36" s="65"/>
      <c r="H36" s="65"/>
      <c r="I36" s="65"/>
      <c r="J36" s="65"/>
      <c r="K36" s="65"/>
      <c r="L36" s="65"/>
      <c r="M36" s="65"/>
      <c r="N36" s="65"/>
      <c r="O36" s="66"/>
      <c r="P36" s="65"/>
      <c r="Q36" s="65"/>
      <c r="R36" s="65"/>
      <c r="S36" s="65"/>
      <c r="T36" s="65"/>
    </row>
    <row r="37" spans="1:24" ht="76.5" customHeight="1">
      <c r="A37" s="86" t="s">
        <v>38</v>
      </c>
      <c r="B37" s="87"/>
      <c r="C37" s="65"/>
      <c r="D37" s="65"/>
      <c r="E37" s="65"/>
      <c r="F37" s="65"/>
      <c r="G37" s="65"/>
      <c r="H37" s="65"/>
      <c r="I37" s="65"/>
      <c r="J37" s="65"/>
      <c r="K37" s="65"/>
      <c r="L37" s="65"/>
      <c r="M37" s="65"/>
      <c r="N37" s="65"/>
      <c r="O37" s="66"/>
      <c r="P37" s="65"/>
      <c r="Q37" s="65"/>
      <c r="R37" s="65"/>
      <c r="S37" s="65"/>
      <c r="T37" s="65"/>
    </row>
  </sheetData>
  <sheetProtection password="CF17" sheet="1" objects="1" scenarios="1" selectLockedCells="1"/>
  <protectedRanges>
    <protectedRange password="CA4C" sqref="D27:D30 V10:W19 D10:D20 S20:S22 V20:V22 P10:T19 D23:D24" name="Range1"/>
  </protectedRanges>
  <mergeCells count="17">
    <mergeCell ref="A2:R2"/>
    <mergeCell ref="A3:R3"/>
    <mergeCell ref="A4:R4"/>
    <mergeCell ref="A8:A9"/>
    <mergeCell ref="B8:B9"/>
    <mergeCell ref="C8:C9"/>
    <mergeCell ref="E8:E9"/>
    <mergeCell ref="A32:D32"/>
    <mergeCell ref="A33:D33"/>
    <mergeCell ref="A36:B36"/>
    <mergeCell ref="A37:B37"/>
    <mergeCell ref="A20:D20"/>
    <mergeCell ref="A21:D21"/>
    <mergeCell ref="A22:D22"/>
    <mergeCell ref="A23:E23"/>
    <mergeCell ref="A25:E25"/>
    <mergeCell ref="A31:D31"/>
  </mergeCells>
  <printOptions horizontalCentered="1"/>
  <pageMargins left="0.25" right="0.25" top="0.75" bottom="0.5" header="0.5" footer="0.5"/>
  <pageSetup paperSize="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80" zoomScaleNormal="80" workbookViewId="0">
      <selection activeCell="D10" sqref="D10"/>
    </sheetView>
  </sheetViews>
  <sheetFormatPr defaultRowHeight="12.75"/>
  <cols>
    <col min="1" max="1" width="17.42578125" style="32" customWidth="1"/>
    <col min="2" max="2" width="22.85546875" style="32" customWidth="1"/>
    <col min="3" max="3" width="11.5703125" style="32" customWidth="1"/>
    <col min="4" max="4" width="8.85546875" style="32" customWidth="1"/>
    <col min="5" max="5" width="11" style="32" customWidth="1"/>
    <col min="6" max="6" width="12.5703125" style="32" customWidth="1"/>
    <col min="7" max="7" width="12" style="32" customWidth="1"/>
    <col min="8" max="8" width="10.7109375" style="32" customWidth="1"/>
    <col min="9" max="9" width="12.42578125" style="32" customWidth="1"/>
    <col min="10" max="10" width="11.28515625" style="32" customWidth="1"/>
    <col min="11" max="11" width="12.7109375" style="32" customWidth="1"/>
    <col min="12" max="12" width="11.85546875" style="32" customWidth="1"/>
    <col min="13" max="13" width="10.5703125" style="32" customWidth="1"/>
    <col min="14" max="14" width="12.28515625" style="32" customWidth="1"/>
    <col min="15" max="15" width="3.7109375" style="35" customWidth="1"/>
    <col min="16" max="16" width="11.5703125" style="32" customWidth="1"/>
    <col min="17" max="17" width="11" style="32" customWidth="1"/>
    <col min="18" max="18" width="10.7109375" style="32" customWidth="1"/>
    <col min="19" max="19" width="11.28515625" style="32" customWidth="1"/>
    <col min="20" max="20" width="10.7109375" style="32" customWidth="1"/>
    <col min="21" max="21" width="11.42578125" style="32" customWidth="1"/>
    <col min="22" max="22" width="11.7109375" style="32" customWidth="1"/>
    <col min="23" max="23" width="10.140625" style="32" customWidth="1"/>
    <col min="24" max="24" width="10.7109375" style="32" customWidth="1"/>
    <col min="25" max="16384" width="9.140625" style="32"/>
  </cols>
  <sheetData>
    <row r="1" spans="1:28" ht="33.75" customHeight="1" thickBot="1">
      <c r="A1" s="2" t="s">
        <v>40</v>
      </c>
      <c r="E1" s="33"/>
      <c r="F1" s="33"/>
      <c r="G1" s="33"/>
      <c r="H1" s="33"/>
      <c r="I1" s="33"/>
      <c r="J1" s="33"/>
      <c r="K1" s="33"/>
      <c r="L1" s="33"/>
      <c r="M1" s="33"/>
      <c r="N1" s="33"/>
      <c r="O1" s="36"/>
    </row>
    <row r="2" spans="1:28" s="67" customFormat="1" ht="161.25" customHeight="1" thickBot="1">
      <c r="A2" s="95" t="s">
        <v>65</v>
      </c>
      <c r="B2" s="96"/>
      <c r="C2" s="96"/>
      <c r="D2" s="96"/>
      <c r="E2" s="96"/>
      <c r="F2" s="96"/>
      <c r="G2" s="96"/>
      <c r="H2" s="96"/>
      <c r="I2" s="96"/>
      <c r="J2" s="96"/>
      <c r="K2" s="96"/>
      <c r="L2" s="96"/>
      <c r="M2" s="96"/>
      <c r="N2" s="96"/>
      <c r="O2" s="97"/>
      <c r="P2" s="97"/>
      <c r="Q2" s="97"/>
      <c r="R2" s="98"/>
    </row>
    <row r="3" spans="1:28" s="33" customFormat="1" ht="27" customHeight="1">
      <c r="A3" s="99" t="s">
        <v>36</v>
      </c>
      <c r="B3" s="100"/>
      <c r="C3" s="100"/>
      <c r="D3" s="100"/>
      <c r="E3" s="100"/>
      <c r="F3" s="100"/>
      <c r="G3" s="100"/>
      <c r="H3" s="100"/>
      <c r="I3" s="100"/>
      <c r="J3" s="100"/>
      <c r="K3" s="100"/>
      <c r="L3" s="100"/>
      <c r="M3" s="100"/>
      <c r="N3" s="100"/>
      <c r="O3" s="100"/>
      <c r="P3" s="100"/>
      <c r="Q3" s="100"/>
      <c r="R3" s="100"/>
    </row>
    <row r="4" spans="1:28" s="33" customFormat="1" ht="24.75" customHeight="1">
      <c r="A4" s="101" t="s">
        <v>41</v>
      </c>
      <c r="B4" s="102"/>
      <c r="C4" s="102"/>
      <c r="D4" s="102"/>
      <c r="E4" s="102"/>
      <c r="F4" s="102"/>
      <c r="G4" s="102"/>
      <c r="H4" s="102"/>
      <c r="I4" s="102"/>
      <c r="J4" s="102"/>
      <c r="K4" s="102"/>
      <c r="L4" s="102"/>
      <c r="M4" s="102"/>
      <c r="N4" s="102"/>
      <c r="O4" s="102"/>
      <c r="P4" s="102"/>
      <c r="Q4" s="102"/>
      <c r="R4" s="102"/>
    </row>
    <row r="5" spans="1:28">
      <c r="O5" s="36"/>
    </row>
    <row r="6" spans="1:28" ht="18">
      <c r="A6" s="69" t="s">
        <v>44</v>
      </c>
      <c r="B6" s="1"/>
      <c r="D6" s="32" t="s">
        <v>1</v>
      </c>
      <c r="F6" s="68"/>
      <c r="G6" s="32" t="s">
        <v>1</v>
      </c>
      <c r="H6" s="68"/>
      <c r="I6" s="68"/>
      <c r="J6" s="32" t="s">
        <v>1</v>
      </c>
      <c r="K6" s="68"/>
      <c r="L6" s="68"/>
      <c r="M6" s="32" t="s">
        <v>1</v>
      </c>
      <c r="N6" s="68"/>
      <c r="O6" s="36"/>
      <c r="Q6" s="32" t="s">
        <v>1</v>
      </c>
      <c r="T6" s="32" t="s">
        <v>1</v>
      </c>
      <c r="W6" s="32" t="s">
        <v>1</v>
      </c>
    </row>
    <row r="7" spans="1:28" ht="18">
      <c r="A7" s="6" t="s">
        <v>45</v>
      </c>
      <c r="B7" s="7"/>
      <c r="D7" s="32" t="s">
        <v>3</v>
      </c>
      <c r="G7" s="32" t="s">
        <v>3</v>
      </c>
      <c r="J7" s="32" t="s">
        <v>3</v>
      </c>
      <c r="M7" s="32" t="s">
        <v>3</v>
      </c>
      <c r="O7" s="36"/>
      <c r="Q7" s="32" t="s">
        <v>3</v>
      </c>
      <c r="T7" s="32" t="s">
        <v>3</v>
      </c>
      <c r="W7" s="32" t="s">
        <v>3</v>
      </c>
    </row>
    <row r="8" spans="1:28" ht="15">
      <c r="A8" s="103" t="s">
        <v>4</v>
      </c>
      <c r="B8" s="103" t="s">
        <v>5</v>
      </c>
      <c r="C8" s="103" t="s">
        <v>6</v>
      </c>
      <c r="D8" s="38"/>
      <c r="E8" s="105" t="s">
        <v>7</v>
      </c>
      <c r="F8" s="39" t="s">
        <v>50</v>
      </c>
      <c r="G8" s="40"/>
      <c r="H8" s="40"/>
      <c r="I8" s="40"/>
      <c r="J8" s="40"/>
      <c r="K8" s="40"/>
      <c r="L8" s="40"/>
      <c r="M8" s="40"/>
      <c r="N8" s="40"/>
      <c r="O8" s="47"/>
      <c r="P8" s="41" t="s">
        <v>8</v>
      </c>
      <c r="Q8" s="40"/>
      <c r="R8" s="40"/>
      <c r="S8" s="40"/>
      <c r="T8" s="40"/>
      <c r="U8" s="40"/>
      <c r="V8" s="40"/>
      <c r="W8" s="40"/>
      <c r="X8" s="40"/>
      <c r="Y8" s="40"/>
      <c r="Z8" s="40"/>
      <c r="AA8" s="40"/>
      <c r="AB8" s="42"/>
    </row>
    <row r="9" spans="1:28" ht="60.75" customHeight="1">
      <c r="A9" s="104"/>
      <c r="B9" s="104"/>
      <c r="C9" s="104"/>
      <c r="D9" s="43" t="s">
        <v>9</v>
      </c>
      <c r="E9" s="106"/>
      <c r="F9" s="44" t="s">
        <v>10</v>
      </c>
      <c r="G9" s="45" t="s">
        <v>9</v>
      </c>
      <c r="H9" s="45" t="s">
        <v>11</v>
      </c>
      <c r="I9" s="46" t="s">
        <v>12</v>
      </c>
      <c r="J9" s="45" t="s">
        <v>9</v>
      </c>
      <c r="K9" s="45" t="s">
        <v>11</v>
      </c>
      <c r="L9" s="46" t="s">
        <v>13</v>
      </c>
      <c r="M9" s="45" t="s">
        <v>9</v>
      </c>
      <c r="N9" s="45" t="s">
        <v>11</v>
      </c>
      <c r="O9" s="47"/>
      <c r="P9" s="46" t="s">
        <v>10</v>
      </c>
      <c r="Q9" s="45" t="s">
        <v>9</v>
      </c>
      <c r="R9" s="45" t="s">
        <v>11</v>
      </c>
      <c r="S9" s="46" t="s">
        <v>12</v>
      </c>
      <c r="T9" s="45" t="s">
        <v>9</v>
      </c>
      <c r="U9" s="45" t="s">
        <v>11</v>
      </c>
      <c r="V9" s="46" t="s">
        <v>13</v>
      </c>
      <c r="W9" s="45" t="s">
        <v>9</v>
      </c>
      <c r="X9" s="45" t="s">
        <v>11</v>
      </c>
      <c r="Y9" s="48"/>
      <c r="Z9" s="48"/>
      <c r="AA9" s="48"/>
      <c r="AB9" s="49"/>
    </row>
    <row r="10" spans="1:28" ht="27.95" customHeight="1">
      <c r="A10" s="74" t="s">
        <v>14</v>
      </c>
      <c r="B10" s="50" t="s">
        <v>15</v>
      </c>
      <c r="C10" s="55">
        <v>780</v>
      </c>
      <c r="D10" s="77"/>
      <c r="E10" s="11">
        <f t="shared" ref="E10:E19" si="0">+C10*D10</f>
        <v>0</v>
      </c>
      <c r="F10" s="52">
        <f>C10+(C10*0.05)</f>
        <v>819</v>
      </c>
      <c r="G10" s="78"/>
      <c r="H10" s="53">
        <f>F10*G10</f>
        <v>0</v>
      </c>
      <c r="I10" s="54">
        <f>C10+(C10*0.1)</f>
        <v>858</v>
      </c>
      <c r="J10" s="78"/>
      <c r="K10" s="30">
        <f>I10*J10</f>
        <v>0</v>
      </c>
      <c r="L10" s="54">
        <f>C10+(C10*0.15)</f>
        <v>897</v>
      </c>
      <c r="M10" s="78"/>
      <c r="N10" s="30">
        <f>L10*M10</f>
        <v>0</v>
      </c>
      <c r="O10" s="19"/>
      <c r="P10" s="23">
        <f t="shared" ref="P10:P19" si="1">C10-(C10*0.05)</f>
        <v>741</v>
      </c>
      <c r="Q10" s="79"/>
      <c r="R10" s="24">
        <f>P10*Q10</f>
        <v>0</v>
      </c>
      <c r="S10" s="23">
        <f t="shared" ref="S10:S19" si="2">C10-(C10*0.1)</f>
        <v>702</v>
      </c>
      <c r="T10" s="79"/>
      <c r="U10" s="24">
        <f>S10*T10</f>
        <v>0</v>
      </c>
      <c r="V10" s="23">
        <f t="shared" ref="V10:V19" si="3">C10-(C10*0.15)</f>
        <v>663</v>
      </c>
      <c r="W10" s="79"/>
      <c r="X10" s="24">
        <f>V10*W10</f>
        <v>0</v>
      </c>
    </row>
    <row r="11" spans="1:28" ht="27.95" customHeight="1">
      <c r="A11" s="74" t="s">
        <v>16</v>
      </c>
      <c r="B11" s="50" t="s">
        <v>15</v>
      </c>
      <c r="C11" s="55">
        <v>1573</v>
      </c>
      <c r="D11" s="77"/>
      <c r="E11" s="11">
        <f t="shared" si="0"/>
        <v>0</v>
      </c>
      <c r="F11" s="52">
        <f t="shared" ref="F11:F19" si="4">C11+(C11*0.05)</f>
        <v>1651.65</v>
      </c>
      <c r="G11" s="78"/>
      <c r="H11" s="53">
        <f t="shared" ref="H11:H19" si="5">F11*G11</f>
        <v>0</v>
      </c>
      <c r="I11" s="54">
        <f t="shared" ref="I11:I19" si="6">C11+(C11*0.1)</f>
        <v>1730.3</v>
      </c>
      <c r="J11" s="78"/>
      <c r="K11" s="30">
        <f t="shared" ref="K11:K19" si="7">I11*J11</f>
        <v>0</v>
      </c>
      <c r="L11" s="54">
        <f t="shared" ref="L11:L19" si="8">C11+(C11*0.15)</f>
        <v>1808.95</v>
      </c>
      <c r="M11" s="78"/>
      <c r="N11" s="30">
        <f t="shared" ref="N11:N19" si="9">L11*M11</f>
        <v>0</v>
      </c>
      <c r="O11" s="19"/>
      <c r="P11" s="23">
        <f t="shared" si="1"/>
        <v>1494.35</v>
      </c>
      <c r="Q11" s="79"/>
      <c r="R11" s="24">
        <f t="shared" ref="R11:R19" si="10">P11*Q11</f>
        <v>0</v>
      </c>
      <c r="S11" s="23">
        <f t="shared" si="2"/>
        <v>1415.7</v>
      </c>
      <c r="T11" s="79"/>
      <c r="U11" s="24">
        <f t="shared" ref="U11:U19" si="11">S11*T11</f>
        <v>0</v>
      </c>
      <c r="V11" s="23">
        <f t="shared" si="3"/>
        <v>1337.05</v>
      </c>
      <c r="W11" s="79"/>
      <c r="X11" s="24">
        <f t="shared" ref="X11:X19" si="12">V11*W11</f>
        <v>0</v>
      </c>
      <c r="AA11" s="34"/>
    </row>
    <row r="12" spans="1:28" ht="27.95" customHeight="1">
      <c r="A12" s="61" t="s">
        <v>17</v>
      </c>
      <c r="B12" s="50" t="s">
        <v>15</v>
      </c>
      <c r="C12" s="55">
        <v>237</v>
      </c>
      <c r="D12" s="77"/>
      <c r="E12" s="11">
        <f t="shared" si="0"/>
        <v>0</v>
      </c>
      <c r="F12" s="52">
        <f t="shared" si="4"/>
        <v>248.85</v>
      </c>
      <c r="G12" s="78"/>
      <c r="H12" s="53">
        <f t="shared" si="5"/>
        <v>0</v>
      </c>
      <c r="I12" s="54">
        <f t="shared" si="6"/>
        <v>260.7</v>
      </c>
      <c r="J12" s="78"/>
      <c r="K12" s="30">
        <f t="shared" si="7"/>
        <v>0</v>
      </c>
      <c r="L12" s="54">
        <f t="shared" si="8"/>
        <v>272.55</v>
      </c>
      <c r="M12" s="78"/>
      <c r="N12" s="30">
        <f t="shared" si="9"/>
        <v>0</v>
      </c>
      <c r="O12" s="19"/>
      <c r="P12" s="23">
        <f t="shared" si="1"/>
        <v>225.15</v>
      </c>
      <c r="Q12" s="79"/>
      <c r="R12" s="24">
        <f t="shared" si="10"/>
        <v>0</v>
      </c>
      <c r="S12" s="23">
        <f t="shared" si="2"/>
        <v>213.3</v>
      </c>
      <c r="T12" s="79"/>
      <c r="U12" s="24">
        <f t="shared" si="11"/>
        <v>0</v>
      </c>
      <c r="V12" s="23">
        <f t="shared" si="3"/>
        <v>201.45</v>
      </c>
      <c r="W12" s="79"/>
      <c r="X12" s="24">
        <f t="shared" si="12"/>
        <v>0</v>
      </c>
      <c r="AA12" s="34"/>
    </row>
    <row r="13" spans="1:28" ht="27.95" customHeight="1">
      <c r="A13" s="74" t="s">
        <v>18</v>
      </c>
      <c r="B13" s="50" t="s">
        <v>15</v>
      </c>
      <c r="C13" s="55">
        <v>2394</v>
      </c>
      <c r="D13" s="77"/>
      <c r="E13" s="11">
        <f t="shared" si="0"/>
        <v>0</v>
      </c>
      <c r="F13" s="52">
        <f t="shared" si="4"/>
        <v>2513.6999999999998</v>
      </c>
      <c r="G13" s="78"/>
      <c r="H13" s="53">
        <f t="shared" si="5"/>
        <v>0</v>
      </c>
      <c r="I13" s="54">
        <f t="shared" si="6"/>
        <v>2633.4</v>
      </c>
      <c r="J13" s="78"/>
      <c r="K13" s="30">
        <f t="shared" si="7"/>
        <v>0</v>
      </c>
      <c r="L13" s="54">
        <f t="shared" si="8"/>
        <v>2753.1</v>
      </c>
      <c r="M13" s="78"/>
      <c r="N13" s="30">
        <f t="shared" si="9"/>
        <v>0</v>
      </c>
      <c r="O13" s="19"/>
      <c r="P13" s="23">
        <f t="shared" si="1"/>
        <v>2274.3000000000002</v>
      </c>
      <c r="Q13" s="79"/>
      <c r="R13" s="24">
        <f t="shared" si="10"/>
        <v>0</v>
      </c>
      <c r="S13" s="23">
        <f t="shared" si="2"/>
        <v>2154.6</v>
      </c>
      <c r="T13" s="79"/>
      <c r="U13" s="24">
        <f t="shared" si="11"/>
        <v>0</v>
      </c>
      <c r="V13" s="23">
        <f t="shared" si="3"/>
        <v>2034.9</v>
      </c>
      <c r="W13" s="79"/>
      <c r="X13" s="24">
        <f t="shared" si="12"/>
        <v>0</v>
      </c>
      <c r="AA13" s="34"/>
    </row>
    <row r="14" spans="1:28" ht="28.9" customHeight="1">
      <c r="A14" s="74" t="s">
        <v>19</v>
      </c>
      <c r="B14" s="50" t="s">
        <v>15</v>
      </c>
      <c r="C14" s="55">
        <v>1700</v>
      </c>
      <c r="D14" s="77"/>
      <c r="E14" s="11">
        <f t="shared" si="0"/>
        <v>0</v>
      </c>
      <c r="F14" s="52">
        <f t="shared" si="4"/>
        <v>1785</v>
      </c>
      <c r="G14" s="78"/>
      <c r="H14" s="53">
        <f t="shared" si="5"/>
        <v>0</v>
      </c>
      <c r="I14" s="54">
        <f t="shared" si="6"/>
        <v>1870</v>
      </c>
      <c r="J14" s="78"/>
      <c r="K14" s="30">
        <f t="shared" si="7"/>
        <v>0</v>
      </c>
      <c r="L14" s="54">
        <f t="shared" si="8"/>
        <v>1955</v>
      </c>
      <c r="M14" s="78"/>
      <c r="N14" s="30">
        <f t="shared" si="9"/>
        <v>0</v>
      </c>
      <c r="O14" s="19"/>
      <c r="P14" s="23">
        <f t="shared" si="1"/>
        <v>1615</v>
      </c>
      <c r="Q14" s="79"/>
      <c r="R14" s="24">
        <f t="shared" si="10"/>
        <v>0</v>
      </c>
      <c r="S14" s="23">
        <f t="shared" si="2"/>
        <v>1530</v>
      </c>
      <c r="T14" s="79"/>
      <c r="U14" s="24">
        <f t="shared" si="11"/>
        <v>0</v>
      </c>
      <c r="V14" s="23">
        <f t="shared" si="3"/>
        <v>1445</v>
      </c>
      <c r="W14" s="79"/>
      <c r="X14" s="24">
        <f t="shared" si="12"/>
        <v>0</v>
      </c>
      <c r="AA14" s="71"/>
    </row>
    <row r="15" spans="1:28" ht="27.95" customHeight="1">
      <c r="A15" s="74" t="s">
        <v>20</v>
      </c>
      <c r="B15" s="50" t="s">
        <v>15</v>
      </c>
      <c r="C15" s="55">
        <v>782</v>
      </c>
      <c r="D15" s="77"/>
      <c r="E15" s="11">
        <f t="shared" si="0"/>
        <v>0</v>
      </c>
      <c r="F15" s="52">
        <f t="shared" si="4"/>
        <v>821.1</v>
      </c>
      <c r="G15" s="78"/>
      <c r="H15" s="53">
        <f t="shared" si="5"/>
        <v>0</v>
      </c>
      <c r="I15" s="54">
        <f t="shared" si="6"/>
        <v>860.2</v>
      </c>
      <c r="J15" s="78"/>
      <c r="K15" s="30">
        <f t="shared" si="7"/>
        <v>0</v>
      </c>
      <c r="L15" s="54">
        <f t="shared" si="8"/>
        <v>899.3</v>
      </c>
      <c r="M15" s="78"/>
      <c r="N15" s="30">
        <f t="shared" si="9"/>
        <v>0</v>
      </c>
      <c r="O15" s="19"/>
      <c r="P15" s="23">
        <f t="shared" si="1"/>
        <v>742.9</v>
      </c>
      <c r="Q15" s="79"/>
      <c r="R15" s="24">
        <f t="shared" si="10"/>
        <v>0</v>
      </c>
      <c r="S15" s="23">
        <f t="shared" si="2"/>
        <v>703.8</v>
      </c>
      <c r="T15" s="79"/>
      <c r="U15" s="24">
        <f t="shared" si="11"/>
        <v>0</v>
      </c>
      <c r="V15" s="23">
        <f t="shared" si="3"/>
        <v>664.7</v>
      </c>
      <c r="W15" s="79"/>
      <c r="X15" s="24">
        <f t="shared" si="12"/>
        <v>0</v>
      </c>
      <c r="AA15" s="34"/>
    </row>
    <row r="16" spans="1:28" ht="25.9" customHeight="1">
      <c r="A16" s="74" t="s">
        <v>21</v>
      </c>
      <c r="B16" s="50" t="s">
        <v>15</v>
      </c>
      <c r="C16" s="20">
        <v>1779</v>
      </c>
      <c r="D16" s="77"/>
      <c r="E16" s="11">
        <f t="shared" si="0"/>
        <v>0</v>
      </c>
      <c r="F16" s="52">
        <f t="shared" si="4"/>
        <v>1867.95</v>
      </c>
      <c r="G16" s="78"/>
      <c r="H16" s="53">
        <f t="shared" si="5"/>
        <v>0</v>
      </c>
      <c r="I16" s="54">
        <f t="shared" si="6"/>
        <v>1956.9</v>
      </c>
      <c r="J16" s="78"/>
      <c r="K16" s="30">
        <f t="shared" si="7"/>
        <v>0</v>
      </c>
      <c r="L16" s="54">
        <f t="shared" si="8"/>
        <v>2045.85</v>
      </c>
      <c r="M16" s="78"/>
      <c r="N16" s="30">
        <f t="shared" si="9"/>
        <v>0</v>
      </c>
      <c r="O16" s="19"/>
      <c r="P16" s="23">
        <f t="shared" si="1"/>
        <v>1690.05</v>
      </c>
      <c r="Q16" s="79"/>
      <c r="R16" s="24">
        <f t="shared" si="10"/>
        <v>0</v>
      </c>
      <c r="S16" s="23">
        <f t="shared" si="2"/>
        <v>1601.1</v>
      </c>
      <c r="T16" s="79"/>
      <c r="U16" s="24">
        <f t="shared" si="11"/>
        <v>0</v>
      </c>
      <c r="V16" s="23">
        <f t="shared" si="3"/>
        <v>1512.15</v>
      </c>
      <c r="W16" s="79"/>
      <c r="X16" s="24">
        <f t="shared" si="12"/>
        <v>0</v>
      </c>
      <c r="AA16" s="34"/>
    </row>
    <row r="17" spans="1:27" ht="28.15" customHeight="1">
      <c r="A17" s="74" t="s">
        <v>22</v>
      </c>
      <c r="B17" s="50" t="s">
        <v>15</v>
      </c>
      <c r="C17" s="21">
        <v>2285</v>
      </c>
      <c r="D17" s="77"/>
      <c r="E17" s="11">
        <f t="shared" si="0"/>
        <v>0</v>
      </c>
      <c r="F17" s="52">
        <f t="shared" si="4"/>
        <v>2399.25</v>
      </c>
      <c r="G17" s="78"/>
      <c r="H17" s="53">
        <f t="shared" si="5"/>
        <v>0</v>
      </c>
      <c r="I17" s="54">
        <f t="shared" si="6"/>
        <v>2513.5</v>
      </c>
      <c r="J17" s="78"/>
      <c r="K17" s="30">
        <f t="shared" si="7"/>
        <v>0</v>
      </c>
      <c r="L17" s="54">
        <f t="shared" si="8"/>
        <v>2627.75</v>
      </c>
      <c r="M17" s="78"/>
      <c r="N17" s="30">
        <f t="shared" si="9"/>
        <v>0</v>
      </c>
      <c r="O17" s="19"/>
      <c r="P17" s="23">
        <f t="shared" si="1"/>
        <v>2170.75</v>
      </c>
      <c r="Q17" s="79"/>
      <c r="R17" s="24">
        <f t="shared" si="10"/>
        <v>0</v>
      </c>
      <c r="S17" s="23">
        <f t="shared" si="2"/>
        <v>2056.5</v>
      </c>
      <c r="T17" s="79"/>
      <c r="U17" s="24">
        <f t="shared" si="11"/>
        <v>0</v>
      </c>
      <c r="V17" s="23">
        <f t="shared" si="3"/>
        <v>1942.25</v>
      </c>
      <c r="W17" s="79"/>
      <c r="X17" s="24">
        <f t="shared" si="12"/>
        <v>0</v>
      </c>
      <c r="AA17" s="34"/>
    </row>
    <row r="18" spans="1:27" ht="27.95" customHeight="1">
      <c r="A18" s="74" t="s">
        <v>23</v>
      </c>
      <c r="B18" s="50" t="s">
        <v>15</v>
      </c>
      <c r="C18" s="55">
        <v>787</v>
      </c>
      <c r="D18" s="77"/>
      <c r="E18" s="11">
        <f t="shared" si="0"/>
        <v>0</v>
      </c>
      <c r="F18" s="52">
        <f t="shared" si="4"/>
        <v>826.35</v>
      </c>
      <c r="G18" s="78"/>
      <c r="H18" s="53">
        <f t="shared" si="5"/>
        <v>0</v>
      </c>
      <c r="I18" s="54">
        <f t="shared" si="6"/>
        <v>865.7</v>
      </c>
      <c r="J18" s="78"/>
      <c r="K18" s="30">
        <f t="shared" si="7"/>
        <v>0</v>
      </c>
      <c r="L18" s="54">
        <f t="shared" si="8"/>
        <v>905.05</v>
      </c>
      <c r="M18" s="78"/>
      <c r="N18" s="30">
        <f t="shared" si="9"/>
        <v>0</v>
      </c>
      <c r="O18" s="19"/>
      <c r="P18" s="23">
        <f t="shared" si="1"/>
        <v>747.65</v>
      </c>
      <c r="Q18" s="79"/>
      <c r="R18" s="24">
        <f t="shared" si="10"/>
        <v>0</v>
      </c>
      <c r="S18" s="23">
        <f t="shared" si="2"/>
        <v>708.3</v>
      </c>
      <c r="T18" s="79"/>
      <c r="U18" s="24">
        <f t="shared" si="11"/>
        <v>0</v>
      </c>
      <c r="V18" s="23">
        <f t="shared" si="3"/>
        <v>668.95</v>
      </c>
      <c r="W18" s="79"/>
      <c r="X18" s="24">
        <f t="shared" si="12"/>
        <v>0</v>
      </c>
      <c r="AA18" s="34"/>
    </row>
    <row r="19" spans="1:27" ht="27.95" customHeight="1">
      <c r="A19" s="73" t="s">
        <v>24</v>
      </c>
      <c r="B19" s="56" t="s">
        <v>15</v>
      </c>
      <c r="C19" s="51">
        <v>2098</v>
      </c>
      <c r="D19" s="77"/>
      <c r="E19" s="25">
        <f t="shared" si="0"/>
        <v>0</v>
      </c>
      <c r="F19" s="52">
        <f t="shared" si="4"/>
        <v>2202.9</v>
      </c>
      <c r="G19" s="78"/>
      <c r="H19" s="53">
        <f t="shared" si="5"/>
        <v>0</v>
      </c>
      <c r="I19" s="54">
        <f t="shared" si="6"/>
        <v>2307.8000000000002</v>
      </c>
      <c r="J19" s="78"/>
      <c r="K19" s="30">
        <f t="shared" si="7"/>
        <v>0</v>
      </c>
      <c r="L19" s="54">
        <f t="shared" si="8"/>
        <v>2412.6999999999998</v>
      </c>
      <c r="M19" s="78"/>
      <c r="N19" s="30">
        <f t="shared" si="9"/>
        <v>0</v>
      </c>
      <c r="O19" s="19"/>
      <c r="P19" s="23">
        <f t="shared" si="1"/>
        <v>1993.1</v>
      </c>
      <c r="Q19" s="79"/>
      <c r="R19" s="24">
        <f t="shared" si="10"/>
        <v>0</v>
      </c>
      <c r="S19" s="23">
        <f t="shared" si="2"/>
        <v>1888.2</v>
      </c>
      <c r="T19" s="79"/>
      <c r="U19" s="24">
        <f t="shared" si="11"/>
        <v>0</v>
      </c>
      <c r="V19" s="23">
        <f t="shared" si="3"/>
        <v>1783.3</v>
      </c>
      <c r="W19" s="79"/>
      <c r="X19" s="24">
        <f t="shared" si="12"/>
        <v>0</v>
      </c>
    </row>
    <row r="20" spans="1:27" ht="33" customHeight="1">
      <c r="A20" s="88" t="s">
        <v>25</v>
      </c>
      <c r="B20" s="88"/>
      <c r="C20" s="88"/>
      <c r="D20" s="89"/>
      <c r="E20" s="26">
        <f>SUM(E10:E19)</f>
        <v>0</v>
      </c>
      <c r="F20" s="31"/>
      <c r="G20" s="70"/>
      <c r="H20" s="57">
        <f>SUM(H10:H19)</f>
        <v>0</v>
      </c>
      <c r="I20" s="58"/>
      <c r="J20" s="31"/>
      <c r="K20" s="59">
        <f>SUM(K10:K19)</f>
        <v>0</v>
      </c>
      <c r="L20" s="58"/>
      <c r="M20" s="31"/>
      <c r="N20" s="57">
        <f>SUM(N10:N19)</f>
        <v>0</v>
      </c>
      <c r="O20" s="8"/>
      <c r="P20" s="9"/>
      <c r="Q20" s="9"/>
      <c r="R20" s="26">
        <f>SUM(R10:R19)</f>
        <v>0</v>
      </c>
      <c r="S20" s="27"/>
      <c r="T20" s="9"/>
      <c r="U20" s="24">
        <f>SUM(U10:U19)</f>
        <v>0</v>
      </c>
      <c r="V20" s="27"/>
      <c r="W20" s="9"/>
      <c r="X20" s="24">
        <f>SUM(X10:X19)</f>
        <v>0</v>
      </c>
      <c r="AA20" s="34"/>
    </row>
    <row r="21" spans="1:27" s="34" customFormat="1" ht="40.5" customHeight="1">
      <c r="A21" s="90" t="s">
        <v>26</v>
      </c>
      <c r="B21" s="91"/>
      <c r="C21" s="91"/>
      <c r="D21" s="92"/>
      <c r="E21" s="51">
        <f>SUM(C10:C19)</f>
        <v>14415</v>
      </c>
      <c r="G21" s="3" t="s">
        <v>51</v>
      </c>
      <c r="H21" s="3">
        <f>SUM(F10:F19)</f>
        <v>15135.75</v>
      </c>
      <c r="I21" s="60"/>
      <c r="J21" s="3" t="s">
        <v>52</v>
      </c>
      <c r="K21" s="3">
        <f>SUM(I10:I19)</f>
        <v>15856.5</v>
      </c>
      <c r="L21" s="60"/>
      <c r="M21" s="3" t="s">
        <v>53</v>
      </c>
      <c r="N21" s="3">
        <f>SUM(L10:L19)</f>
        <v>16577.25</v>
      </c>
      <c r="O21" s="22"/>
      <c r="P21" s="10"/>
      <c r="Q21" s="3" t="s">
        <v>54</v>
      </c>
      <c r="R21" s="3">
        <f>SUM(P10:P19)</f>
        <v>13694.25</v>
      </c>
      <c r="S21" s="28"/>
      <c r="T21" s="3" t="s">
        <v>55</v>
      </c>
      <c r="U21" s="3">
        <f>SUM(S10:S19)</f>
        <v>12973.5</v>
      </c>
      <c r="V21" s="28"/>
      <c r="W21" s="3" t="s">
        <v>56</v>
      </c>
      <c r="X21" s="3">
        <f>SUM(V10:V19)</f>
        <v>12252.75</v>
      </c>
    </row>
    <row r="22" spans="1:27" ht="27.95" customHeight="1">
      <c r="A22" s="93" t="s">
        <v>39</v>
      </c>
      <c r="B22" s="93"/>
      <c r="C22" s="93"/>
      <c r="D22" s="93"/>
      <c r="E22" s="12">
        <f>SUM(E20/E21)</f>
        <v>0</v>
      </c>
      <c r="F22" s="31"/>
      <c r="G22" s="31"/>
      <c r="H22" s="12">
        <f>SUM(H20/H21)</f>
        <v>0</v>
      </c>
      <c r="I22" s="58"/>
      <c r="J22" s="31"/>
      <c r="K22" s="12">
        <f>K20/K21</f>
        <v>0</v>
      </c>
      <c r="L22" s="58"/>
      <c r="M22" s="31"/>
      <c r="N22" s="12">
        <f>N20/N21</f>
        <v>0</v>
      </c>
      <c r="O22" s="8"/>
      <c r="P22" s="9"/>
      <c r="Q22" s="9"/>
      <c r="R22" s="12">
        <f>SUM(R20/R21)</f>
        <v>0</v>
      </c>
      <c r="S22" s="27"/>
      <c r="T22" s="9"/>
      <c r="U22" s="29">
        <f>SUM(U20/U21)</f>
        <v>0</v>
      </c>
      <c r="V22" s="27"/>
      <c r="W22" s="9"/>
      <c r="X22" s="29">
        <f>SUM(X20/X21)</f>
        <v>0</v>
      </c>
    </row>
    <row r="23" spans="1:27" ht="21" customHeight="1">
      <c r="A23" s="88"/>
      <c r="B23" s="88"/>
      <c r="C23" s="88"/>
      <c r="D23" s="88"/>
      <c r="E23" s="88"/>
      <c r="F23" s="31"/>
      <c r="G23" s="31"/>
      <c r="H23" s="31"/>
      <c r="I23" s="31"/>
      <c r="J23" s="31"/>
      <c r="K23" s="31"/>
      <c r="L23" s="31"/>
      <c r="M23" s="31"/>
      <c r="N23" s="31"/>
    </row>
    <row r="24" spans="1:27" ht="21" customHeight="1">
      <c r="A24" s="72"/>
      <c r="B24" s="72"/>
      <c r="C24" s="72"/>
      <c r="D24" s="72"/>
      <c r="E24" s="72"/>
      <c r="F24" s="72"/>
      <c r="G24" s="72"/>
      <c r="H24" s="72"/>
      <c r="I24" s="72"/>
      <c r="J24" s="72"/>
      <c r="K24" s="72"/>
      <c r="L24" s="72"/>
      <c r="M24" s="72"/>
      <c r="N24" s="72"/>
    </row>
    <row r="25" spans="1:27" ht="21" customHeight="1">
      <c r="A25" s="94" t="s">
        <v>27</v>
      </c>
      <c r="B25" s="94"/>
      <c r="C25" s="94"/>
      <c r="D25" s="94"/>
      <c r="E25" s="94"/>
      <c r="F25" s="41" t="s">
        <v>50</v>
      </c>
      <c r="G25" s="40"/>
      <c r="H25" s="40"/>
      <c r="I25" s="40"/>
      <c r="J25" s="40"/>
      <c r="K25" s="40"/>
      <c r="L25" s="40"/>
      <c r="M25" s="40"/>
      <c r="N25" s="40"/>
      <c r="P25" s="41" t="s">
        <v>8</v>
      </c>
      <c r="Q25" s="40"/>
      <c r="R25" s="40"/>
      <c r="S25" s="40"/>
      <c r="T25" s="40"/>
      <c r="U25" s="40"/>
      <c r="V25" s="40"/>
      <c r="W25" s="40"/>
      <c r="X25" s="40"/>
    </row>
    <row r="26" spans="1:27" ht="49.5" customHeight="1">
      <c r="A26" s="4" t="s">
        <v>4</v>
      </c>
      <c r="B26" s="37" t="s">
        <v>5</v>
      </c>
      <c r="C26" s="46" t="s">
        <v>6</v>
      </c>
      <c r="D26" s="45" t="s">
        <v>9</v>
      </c>
      <c r="E26" s="45" t="s">
        <v>11</v>
      </c>
      <c r="F26" s="46" t="s">
        <v>10</v>
      </c>
      <c r="G26" s="45" t="s">
        <v>9</v>
      </c>
      <c r="H26" s="45" t="s">
        <v>11</v>
      </c>
      <c r="I26" s="46" t="s">
        <v>12</v>
      </c>
      <c r="J26" s="45" t="s">
        <v>9</v>
      </c>
      <c r="K26" s="45" t="s">
        <v>11</v>
      </c>
      <c r="L26" s="46" t="s">
        <v>13</v>
      </c>
      <c r="M26" s="45" t="s">
        <v>9</v>
      </c>
      <c r="N26" s="45" t="s">
        <v>11</v>
      </c>
      <c r="P26" s="46" t="s">
        <v>10</v>
      </c>
      <c r="Q26" s="45" t="s">
        <v>9</v>
      </c>
      <c r="R26" s="45" t="s">
        <v>11</v>
      </c>
      <c r="S26" s="46" t="s">
        <v>12</v>
      </c>
      <c r="T26" s="45" t="s">
        <v>9</v>
      </c>
      <c r="U26" s="45" t="s">
        <v>11</v>
      </c>
      <c r="V26" s="46" t="s">
        <v>13</v>
      </c>
      <c r="W26" s="45" t="s">
        <v>9</v>
      </c>
      <c r="X26" s="45" t="s">
        <v>11</v>
      </c>
    </row>
    <row r="27" spans="1:27" s="9" customFormat="1" ht="46.5" customHeight="1">
      <c r="A27" s="73" t="s">
        <v>28</v>
      </c>
      <c r="B27" s="62" t="s">
        <v>29</v>
      </c>
      <c r="C27" s="3">
        <v>1961</v>
      </c>
      <c r="D27" s="80"/>
      <c r="E27" s="11">
        <f>+C27*D27</f>
        <v>0</v>
      </c>
      <c r="F27" s="52">
        <f>C27+(C27*0.05)</f>
        <v>2059.0500000000002</v>
      </c>
      <c r="G27" s="78"/>
      <c r="H27" s="53">
        <f>F27*G27</f>
        <v>0</v>
      </c>
      <c r="I27" s="54">
        <f>C27+(C27*0.1)</f>
        <v>2157.1</v>
      </c>
      <c r="J27" s="78"/>
      <c r="K27" s="30">
        <f>I27*J27</f>
        <v>0</v>
      </c>
      <c r="L27" s="54">
        <f>C27+(C27*0.15)</f>
        <v>2255.15</v>
      </c>
      <c r="M27" s="78"/>
      <c r="N27" s="30">
        <f>L27*M27</f>
        <v>0</v>
      </c>
      <c r="O27" s="15"/>
      <c r="P27" s="16">
        <f>C27-(C27*0.05)</f>
        <v>1862.95</v>
      </c>
      <c r="Q27" s="82"/>
      <c r="R27" s="11">
        <f>P27*Q27</f>
        <v>0</v>
      </c>
      <c r="S27" s="16">
        <f>C27-(C27*0.1)</f>
        <v>1764.9</v>
      </c>
      <c r="T27" s="82"/>
      <c r="U27" s="11">
        <f>S27*T27</f>
        <v>0</v>
      </c>
      <c r="V27" s="16">
        <f>C27-(C27*0.15)</f>
        <v>1666.85</v>
      </c>
      <c r="W27" s="82"/>
      <c r="X27" s="11">
        <f>V27*W27</f>
        <v>0</v>
      </c>
    </row>
    <row r="28" spans="1:27" s="9" customFormat="1" ht="46.5" customHeight="1">
      <c r="A28" s="73" t="s">
        <v>30</v>
      </c>
      <c r="B28" s="62" t="s">
        <v>29</v>
      </c>
      <c r="C28" s="55">
        <v>1481</v>
      </c>
      <c r="D28" s="81"/>
      <c r="E28" s="11">
        <f>+C28*D28</f>
        <v>0</v>
      </c>
      <c r="F28" s="52">
        <f t="shared" ref="F28:F30" si="13">C28+(C28*0.05)</f>
        <v>1555.05</v>
      </c>
      <c r="G28" s="78"/>
      <c r="H28" s="53">
        <f t="shared" ref="H28:H30" si="14">F28*G28</f>
        <v>0</v>
      </c>
      <c r="I28" s="54">
        <f t="shared" ref="I28:I30" si="15">C28+(C28*0.1)</f>
        <v>1629.1</v>
      </c>
      <c r="J28" s="78"/>
      <c r="K28" s="30">
        <f t="shared" ref="K28:K30" si="16">I28*J28</f>
        <v>0</v>
      </c>
      <c r="L28" s="54">
        <f t="shared" ref="L28:L30" si="17">C28+(C28*0.15)</f>
        <v>1703.15</v>
      </c>
      <c r="M28" s="78"/>
      <c r="N28" s="30">
        <f t="shared" ref="N28:N30" si="18">L28*M28</f>
        <v>0</v>
      </c>
      <c r="O28" s="15"/>
      <c r="P28" s="16">
        <f>C28-(C28*0.05)</f>
        <v>1406.95</v>
      </c>
      <c r="Q28" s="82"/>
      <c r="R28" s="11">
        <f t="shared" ref="R28:R30" si="19">P28*Q28</f>
        <v>0</v>
      </c>
      <c r="S28" s="16">
        <f>C28-(C28*0.1)</f>
        <v>1332.9</v>
      </c>
      <c r="T28" s="82"/>
      <c r="U28" s="11">
        <f t="shared" ref="U28:U30" si="20">S28*T28</f>
        <v>0</v>
      </c>
      <c r="V28" s="16">
        <f>C28-(C28*0.15)</f>
        <v>1258.8499999999999</v>
      </c>
      <c r="W28" s="82"/>
      <c r="X28" s="11">
        <f t="shared" ref="X28:X30" si="21">V28*W28</f>
        <v>0</v>
      </c>
    </row>
    <row r="29" spans="1:27" s="9" customFormat="1" ht="46.5" customHeight="1">
      <c r="A29" s="73" t="s">
        <v>31</v>
      </c>
      <c r="B29" s="62" t="s">
        <v>29</v>
      </c>
      <c r="C29" s="55">
        <v>2366</v>
      </c>
      <c r="D29" s="81"/>
      <c r="E29" s="11">
        <f>+C29*D29</f>
        <v>0</v>
      </c>
      <c r="F29" s="52">
        <f t="shared" si="13"/>
        <v>2484.3000000000002</v>
      </c>
      <c r="G29" s="78"/>
      <c r="H29" s="53">
        <f t="shared" si="14"/>
        <v>0</v>
      </c>
      <c r="I29" s="54">
        <f t="shared" si="15"/>
        <v>2602.6</v>
      </c>
      <c r="J29" s="78"/>
      <c r="K29" s="30">
        <f t="shared" si="16"/>
        <v>0</v>
      </c>
      <c r="L29" s="54">
        <f t="shared" si="17"/>
        <v>2720.9</v>
      </c>
      <c r="M29" s="78"/>
      <c r="N29" s="30">
        <f t="shared" si="18"/>
        <v>0</v>
      </c>
      <c r="O29" s="15"/>
      <c r="P29" s="16">
        <f>C29-(C29*0.05)</f>
        <v>2247.6999999999998</v>
      </c>
      <c r="Q29" s="82"/>
      <c r="R29" s="11">
        <f t="shared" si="19"/>
        <v>0</v>
      </c>
      <c r="S29" s="16">
        <f>C29-(C29*0.1)</f>
        <v>2129.4</v>
      </c>
      <c r="T29" s="82"/>
      <c r="U29" s="11">
        <f t="shared" si="20"/>
        <v>0</v>
      </c>
      <c r="V29" s="16">
        <f>C29-(C29*0.15)</f>
        <v>2011.1</v>
      </c>
      <c r="W29" s="82"/>
      <c r="X29" s="11">
        <f t="shared" si="21"/>
        <v>0</v>
      </c>
    </row>
    <row r="30" spans="1:27" s="9" customFormat="1" ht="46.5" customHeight="1">
      <c r="A30" s="63" t="s">
        <v>32</v>
      </c>
      <c r="B30" s="62" t="s">
        <v>29</v>
      </c>
      <c r="C30" s="55">
        <v>1622</v>
      </c>
      <c r="D30" s="81"/>
      <c r="E30" s="11">
        <f>+C30*D30</f>
        <v>0</v>
      </c>
      <c r="F30" s="52">
        <f t="shared" si="13"/>
        <v>1703.1</v>
      </c>
      <c r="G30" s="78"/>
      <c r="H30" s="53">
        <f t="shared" si="14"/>
        <v>0</v>
      </c>
      <c r="I30" s="54">
        <f t="shared" si="15"/>
        <v>1784.2</v>
      </c>
      <c r="J30" s="78"/>
      <c r="K30" s="30">
        <f t="shared" si="16"/>
        <v>0</v>
      </c>
      <c r="L30" s="54">
        <f t="shared" si="17"/>
        <v>1865.3</v>
      </c>
      <c r="M30" s="78"/>
      <c r="N30" s="30">
        <f t="shared" si="18"/>
        <v>0</v>
      </c>
      <c r="O30" s="15"/>
      <c r="P30" s="16">
        <f>C30-(C30*0.05)</f>
        <v>1540.9</v>
      </c>
      <c r="Q30" s="82"/>
      <c r="R30" s="11">
        <f t="shared" si="19"/>
        <v>0</v>
      </c>
      <c r="S30" s="16">
        <f>C30-(C30*0.1)</f>
        <v>1459.8</v>
      </c>
      <c r="T30" s="82"/>
      <c r="U30" s="11">
        <f t="shared" si="20"/>
        <v>0</v>
      </c>
      <c r="V30" s="16">
        <f>C30-(C30*0.15)</f>
        <v>1378.7</v>
      </c>
      <c r="W30" s="82"/>
      <c r="X30" s="11">
        <f t="shared" si="21"/>
        <v>0</v>
      </c>
    </row>
    <row r="31" spans="1:27" s="9" customFormat="1" ht="28.5" customHeight="1">
      <c r="A31" s="83" t="s">
        <v>33</v>
      </c>
      <c r="B31" s="84"/>
      <c r="C31" s="84"/>
      <c r="D31" s="85"/>
      <c r="E31" s="17">
        <f>SUM(E27:E30)</f>
        <v>0</v>
      </c>
      <c r="F31" s="5"/>
      <c r="G31" s="5"/>
      <c r="H31" s="18">
        <f>SUM(H27:H30)</f>
        <v>0</v>
      </c>
      <c r="I31" s="5"/>
      <c r="J31" s="5"/>
      <c r="K31" s="18">
        <f>SUM(K27:K30)</f>
        <v>0</v>
      </c>
      <c r="L31" s="5"/>
      <c r="M31" s="5"/>
      <c r="N31" s="18">
        <f>SUM(N27:N30)</f>
        <v>0</v>
      </c>
      <c r="O31" s="13"/>
      <c r="P31" s="5"/>
      <c r="Q31" s="5"/>
      <c r="R31" s="18">
        <f>SUM(R27:R30)</f>
        <v>0</v>
      </c>
      <c r="S31" s="5"/>
      <c r="T31" s="5"/>
      <c r="U31" s="18">
        <f>SUM(U27:U30)</f>
        <v>0</v>
      </c>
      <c r="V31" s="5"/>
      <c r="W31" s="5"/>
      <c r="X31" s="18">
        <f>SUM(X27:X30)</f>
        <v>0</v>
      </c>
    </row>
    <row r="32" spans="1:27" s="9" customFormat="1" ht="42" customHeight="1">
      <c r="A32" s="83" t="s">
        <v>34</v>
      </c>
      <c r="B32" s="84"/>
      <c r="C32" s="84"/>
      <c r="D32" s="85"/>
      <c r="E32" s="51">
        <f>SUM(C27:C30)</f>
        <v>7430</v>
      </c>
      <c r="F32" s="5"/>
      <c r="G32" s="3" t="s">
        <v>59</v>
      </c>
      <c r="H32" s="3">
        <f>SUM(F27:F30)</f>
        <v>7801.5</v>
      </c>
      <c r="I32" s="5"/>
      <c r="J32" s="3" t="s">
        <v>58</v>
      </c>
      <c r="K32" s="3">
        <f>SUM(I27:I30)</f>
        <v>8172.9999999999991</v>
      </c>
      <c r="L32" s="5"/>
      <c r="M32" s="3" t="s">
        <v>60</v>
      </c>
      <c r="N32" s="3">
        <f>SUM(L27:L30)</f>
        <v>8544.5</v>
      </c>
      <c r="O32" s="13"/>
      <c r="P32" s="5"/>
      <c r="Q32" s="3" t="s">
        <v>57</v>
      </c>
      <c r="R32" s="3">
        <f>SUM(P27:P30)</f>
        <v>7058.5</v>
      </c>
      <c r="S32" s="5"/>
      <c r="T32" s="3" t="s">
        <v>61</v>
      </c>
      <c r="U32" s="3">
        <f>SUM(S27:S30)</f>
        <v>6687.0000000000009</v>
      </c>
      <c r="V32" s="5"/>
      <c r="W32" s="3" t="s">
        <v>62</v>
      </c>
      <c r="X32" s="3">
        <f>SUM(V27:V30)</f>
        <v>6315.4999999999991</v>
      </c>
    </row>
    <row r="33" spans="1:24" s="9" customFormat="1" ht="38.25" customHeight="1">
      <c r="A33" s="83" t="s">
        <v>35</v>
      </c>
      <c r="B33" s="84"/>
      <c r="C33" s="84"/>
      <c r="D33" s="85"/>
      <c r="E33" s="14">
        <f>+E31/E32</f>
        <v>0</v>
      </c>
      <c r="F33" s="5"/>
      <c r="G33" s="5"/>
      <c r="H33" s="14">
        <f>+H31/H32</f>
        <v>0</v>
      </c>
      <c r="I33" s="5"/>
      <c r="J33" s="5"/>
      <c r="K33" s="14">
        <f>+K31/K32</f>
        <v>0</v>
      </c>
      <c r="L33" s="5"/>
      <c r="M33" s="5"/>
      <c r="N33" s="14">
        <f>+N31/N32</f>
        <v>0</v>
      </c>
      <c r="O33" s="13"/>
      <c r="P33" s="5"/>
      <c r="Q33" s="5"/>
      <c r="R33" s="14">
        <f>+R31/R32</f>
        <v>0</v>
      </c>
      <c r="S33" s="5"/>
      <c r="T33" s="5"/>
      <c r="U33" s="14">
        <f>+U31/U32</f>
        <v>0</v>
      </c>
      <c r="V33" s="5"/>
      <c r="W33" s="5"/>
      <c r="X33" s="14">
        <f>+X31/X32</f>
        <v>0</v>
      </c>
    </row>
    <row r="34" spans="1:24" ht="15" customHeight="1">
      <c r="A34" s="64"/>
      <c r="B34" s="64"/>
      <c r="C34" s="64"/>
      <c r="D34" s="64"/>
      <c r="E34" s="64"/>
      <c r="F34" s="64"/>
      <c r="G34" s="64"/>
      <c r="H34" s="64"/>
      <c r="I34" s="64"/>
      <c r="J34" s="64"/>
      <c r="K34" s="64"/>
      <c r="L34" s="64"/>
      <c r="M34" s="64"/>
      <c r="N34" s="64"/>
    </row>
    <row r="36" spans="1:24" ht="62.25" customHeight="1">
      <c r="A36" s="86" t="s">
        <v>37</v>
      </c>
      <c r="B36" s="87"/>
      <c r="C36" s="65"/>
      <c r="D36" s="65"/>
      <c r="E36" s="65"/>
      <c r="F36" s="65"/>
      <c r="G36" s="65"/>
      <c r="H36" s="65"/>
      <c r="I36" s="65"/>
      <c r="J36" s="65"/>
      <c r="K36" s="65"/>
      <c r="L36" s="65"/>
      <c r="M36" s="65"/>
      <c r="N36" s="65"/>
      <c r="O36" s="66"/>
      <c r="P36" s="65"/>
      <c r="Q36" s="65"/>
      <c r="R36" s="65"/>
      <c r="S36" s="65"/>
      <c r="T36" s="65"/>
    </row>
    <row r="37" spans="1:24" ht="76.5" customHeight="1">
      <c r="A37" s="86" t="s">
        <v>38</v>
      </c>
      <c r="B37" s="87"/>
      <c r="C37" s="65"/>
      <c r="D37" s="65"/>
      <c r="E37" s="65"/>
      <c r="F37" s="65"/>
      <c r="G37" s="65"/>
      <c r="H37" s="65"/>
      <c r="I37" s="65"/>
      <c r="J37" s="65"/>
      <c r="K37" s="65"/>
      <c r="L37" s="65"/>
      <c r="M37" s="65"/>
      <c r="N37" s="65"/>
      <c r="O37" s="66"/>
      <c r="P37" s="65"/>
      <c r="Q37" s="65"/>
      <c r="R37" s="65"/>
      <c r="S37" s="65"/>
      <c r="T37" s="65"/>
    </row>
  </sheetData>
  <sheetProtection password="CF17" sheet="1" objects="1" scenarios="1" selectLockedCells="1"/>
  <protectedRanges>
    <protectedRange password="CA4C" sqref="D27:D30 V10:W19 D10:D20 S20:S22 V20:V22 P10:T19 D23:D24" name="Range1"/>
  </protectedRanges>
  <mergeCells count="17">
    <mergeCell ref="A2:R2"/>
    <mergeCell ref="A3:R3"/>
    <mergeCell ref="A4:R4"/>
    <mergeCell ref="A8:A9"/>
    <mergeCell ref="B8:B9"/>
    <mergeCell ref="C8:C9"/>
    <mergeCell ref="E8:E9"/>
    <mergeCell ref="A32:D32"/>
    <mergeCell ref="A33:D33"/>
    <mergeCell ref="A36:B36"/>
    <mergeCell ref="A37:B37"/>
    <mergeCell ref="A20:D20"/>
    <mergeCell ref="A21:D21"/>
    <mergeCell ref="A22:D22"/>
    <mergeCell ref="A23:E23"/>
    <mergeCell ref="A25:E25"/>
    <mergeCell ref="A31:D31"/>
  </mergeCells>
  <printOptions horizontalCentered="1"/>
  <pageMargins left="0.25" right="0.25" top="0.75" bottom="0.5" header="0.5" footer="0.5"/>
  <pageSetup paperSize="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80" zoomScaleNormal="80" workbookViewId="0">
      <selection activeCell="G10" sqref="G10"/>
    </sheetView>
  </sheetViews>
  <sheetFormatPr defaultRowHeight="12.75"/>
  <cols>
    <col min="1" max="1" width="17.42578125" style="32" customWidth="1"/>
    <col min="2" max="2" width="22.85546875" style="32" customWidth="1"/>
    <col min="3" max="3" width="11.5703125" style="32" customWidth="1"/>
    <col min="4" max="4" width="8.85546875" style="32" customWidth="1"/>
    <col min="5" max="5" width="11" style="32" customWidth="1"/>
    <col min="6" max="6" width="12.5703125" style="32" customWidth="1"/>
    <col min="7" max="7" width="12" style="32" customWidth="1"/>
    <col min="8" max="8" width="10.7109375" style="32" customWidth="1"/>
    <col min="9" max="9" width="12.42578125" style="32" customWidth="1"/>
    <col min="10" max="10" width="11.28515625" style="32" customWidth="1"/>
    <col min="11" max="11" width="12.7109375" style="32" customWidth="1"/>
    <col min="12" max="12" width="11.85546875" style="32" customWidth="1"/>
    <col min="13" max="13" width="10.5703125" style="32" customWidth="1"/>
    <col min="14" max="14" width="12.28515625" style="32" customWidth="1"/>
    <col min="15" max="15" width="3.7109375" style="35" customWidth="1"/>
    <col min="16" max="16" width="11.5703125" style="32" customWidth="1"/>
    <col min="17" max="17" width="11" style="32" customWidth="1"/>
    <col min="18" max="18" width="10.7109375" style="32" customWidth="1"/>
    <col min="19" max="19" width="11.28515625" style="32" customWidth="1"/>
    <col min="20" max="20" width="10.7109375" style="32" customWidth="1"/>
    <col min="21" max="21" width="11.42578125" style="32" customWidth="1"/>
    <col min="22" max="22" width="11.7109375" style="32" customWidth="1"/>
    <col min="23" max="23" width="10.140625" style="32" customWidth="1"/>
    <col min="24" max="24" width="10.7109375" style="32" customWidth="1"/>
    <col min="25" max="16384" width="9.140625" style="32"/>
  </cols>
  <sheetData>
    <row r="1" spans="1:28" ht="33.75" customHeight="1" thickBot="1">
      <c r="A1" s="2" t="s">
        <v>40</v>
      </c>
      <c r="E1" s="33"/>
      <c r="F1" s="33"/>
      <c r="G1" s="33"/>
      <c r="H1" s="33"/>
      <c r="I1" s="33"/>
      <c r="J1" s="33"/>
      <c r="K1" s="33"/>
      <c r="L1" s="33"/>
      <c r="M1" s="33"/>
      <c r="N1" s="33"/>
      <c r="O1" s="36"/>
    </row>
    <row r="2" spans="1:28" s="67" customFormat="1" ht="172.5" customHeight="1" thickBot="1">
      <c r="A2" s="95" t="s">
        <v>67</v>
      </c>
      <c r="B2" s="96"/>
      <c r="C2" s="96"/>
      <c r="D2" s="96"/>
      <c r="E2" s="96"/>
      <c r="F2" s="96"/>
      <c r="G2" s="96"/>
      <c r="H2" s="96"/>
      <c r="I2" s="96"/>
      <c r="J2" s="96"/>
      <c r="K2" s="96"/>
      <c r="L2" s="96"/>
      <c r="M2" s="96"/>
      <c r="N2" s="96"/>
      <c r="O2" s="97"/>
      <c r="P2" s="97"/>
      <c r="Q2" s="97"/>
      <c r="R2" s="98"/>
    </row>
    <row r="3" spans="1:28" s="33" customFormat="1" ht="27" customHeight="1">
      <c r="A3" s="99" t="s">
        <v>36</v>
      </c>
      <c r="B3" s="100"/>
      <c r="C3" s="100"/>
      <c r="D3" s="100"/>
      <c r="E3" s="100"/>
      <c r="F3" s="100"/>
      <c r="G3" s="100"/>
      <c r="H3" s="100"/>
      <c r="I3" s="100"/>
      <c r="J3" s="100"/>
      <c r="K3" s="100"/>
      <c r="L3" s="100"/>
      <c r="M3" s="100"/>
      <c r="N3" s="100"/>
      <c r="O3" s="100"/>
      <c r="P3" s="100"/>
      <c r="Q3" s="100"/>
      <c r="R3" s="100"/>
    </row>
    <row r="4" spans="1:28" s="33" customFormat="1" ht="24.75" customHeight="1">
      <c r="A4" s="101" t="s">
        <v>41</v>
      </c>
      <c r="B4" s="102"/>
      <c r="C4" s="102"/>
      <c r="D4" s="102"/>
      <c r="E4" s="102"/>
      <c r="F4" s="102"/>
      <c r="G4" s="102"/>
      <c r="H4" s="102"/>
      <c r="I4" s="102"/>
      <c r="J4" s="102"/>
      <c r="K4" s="102"/>
      <c r="L4" s="102"/>
      <c r="M4" s="102"/>
      <c r="N4" s="102"/>
      <c r="O4" s="102"/>
      <c r="P4" s="102"/>
      <c r="Q4" s="102"/>
      <c r="R4" s="102"/>
    </row>
    <row r="5" spans="1:28">
      <c r="O5" s="36"/>
    </row>
    <row r="6" spans="1:28" ht="18">
      <c r="A6" s="69" t="s">
        <v>46</v>
      </c>
      <c r="B6" s="1"/>
      <c r="D6" s="32" t="s">
        <v>1</v>
      </c>
      <c r="F6" s="68"/>
      <c r="G6" s="32" t="s">
        <v>1</v>
      </c>
      <c r="H6" s="68"/>
      <c r="I6" s="68"/>
      <c r="J6" s="32" t="s">
        <v>1</v>
      </c>
      <c r="K6" s="68"/>
      <c r="L6" s="68"/>
      <c r="M6" s="32" t="s">
        <v>1</v>
      </c>
      <c r="N6" s="68"/>
      <c r="O6" s="36"/>
      <c r="Q6" s="32" t="s">
        <v>1</v>
      </c>
      <c r="T6" s="32" t="s">
        <v>1</v>
      </c>
      <c r="W6" s="32" t="s">
        <v>1</v>
      </c>
    </row>
    <row r="7" spans="1:28" ht="18">
      <c r="A7" s="6" t="s">
        <v>47</v>
      </c>
      <c r="B7" s="7"/>
      <c r="D7" s="32" t="s">
        <v>3</v>
      </c>
      <c r="G7" s="32" t="s">
        <v>3</v>
      </c>
      <c r="J7" s="32" t="s">
        <v>3</v>
      </c>
      <c r="M7" s="32" t="s">
        <v>3</v>
      </c>
      <c r="O7" s="36"/>
      <c r="Q7" s="32" t="s">
        <v>3</v>
      </c>
      <c r="T7" s="32" t="s">
        <v>3</v>
      </c>
      <c r="W7" s="32" t="s">
        <v>3</v>
      </c>
    </row>
    <row r="8" spans="1:28" ht="15">
      <c r="A8" s="103" t="s">
        <v>4</v>
      </c>
      <c r="B8" s="103" t="s">
        <v>5</v>
      </c>
      <c r="C8" s="103" t="s">
        <v>6</v>
      </c>
      <c r="D8" s="38"/>
      <c r="E8" s="105" t="s">
        <v>7</v>
      </c>
      <c r="F8" s="39" t="s">
        <v>50</v>
      </c>
      <c r="G8" s="40"/>
      <c r="H8" s="40"/>
      <c r="I8" s="40"/>
      <c r="J8" s="40"/>
      <c r="K8" s="40"/>
      <c r="L8" s="40"/>
      <c r="M8" s="40"/>
      <c r="N8" s="40"/>
      <c r="O8" s="47"/>
      <c r="P8" s="41" t="s">
        <v>8</v>
      </c>
      <c r="Q8" s="40"/>
      <c r="R8" s="40"/>
      <c r="S8" s="40"/>
      <c r="T8" s="40"/>
      <c r="U8" s="40"/>
      <c r="V8" s="40"/>
      <c r="W8" s="40"/>
      <c r="X8" s="40"/>
      <c r="Y8" s="40"/>
      <c r="Z8" s="40"/>
      <c r="AA8" s="40"/>
      <c r="AB8" s="42"/>
    </row>
    <row r="9" spans="1:28" ht="60.75" customHeight="1">
      <c r="A9" s="104"/>
      <c r="B9" s="104"/>
      <c r="C9" s="104"/>
      <c r="D9" s="43" t="s">
        <v>9</v>
      </c>
      <c r="E9" s="106"/>
      <c r="F9" s="44" t="s">
        <v>10</v>
      </c>
      <c r="G9" s="45" t="s">
        <v>9</v>
      </c>
      <c r="H9" s="45" t="s">
        <v>11</v>
      </c>
      <c r="I9" s="46" t="s">
        <v>12</v>
      </c>
      <c r="J9" s="45" t="s">
        <v>9</v>
      </c>
      <c r="K9" s="45" t="s">
        <v>11</v>
      </c>
      <c r="L9" s="46" t="s">
        <v>13</v>
      </c>
      <c r="M9" s="45" t="s">
        <v>9</v>
      </c>
      <c r="N9" s="45" t="s">
        <v>11</v>
      </c>
      <c r="O9" s="47"/>
      <c r="P9" s="46" t="s">
        <v>10</v>
      </c>
      <c r="Q9" s="45" t="s">
        <v>9</v>
      </c>
      <c r="R9" s="45" t="s">
        <v>11</v>
      </c>
      <c r="S9" s="46" t="s">
        <v>12</v>
      </c>
      <c r="T9" s="45" t="s">
        <v>9</v>
      </c>
      <c r="U9" s="45" t="s">
        <v>11</v>
      </c>
      <c r="V9" s="46" t="s">
        <v>13</v>
      </c>
      <c r="W9" s="45" t="s">
        <v>9</v>
      </c>
      <c r="X9" s="45" t="s">
        <v>11</v>
      </c>
      <c r="Y9" s="48"/>
      <c r="Z9" s="48"/>
      <c r="AA9" s="48"/>
      <c r="AB9" s="49"/>
    </row>
    <row r="10" spans="1:28" ht="27.95" customHeight="1">
      <c r="A10" s="74" t="s">
        <v>14</v>
      </c>
      <c r="B10" s="50" t="s">
        <v>15</v>
      </c>
      <c r="C10" s="55">
        <v>780</v>
      </c>
      <c r="D10" s="77"/>
      <c r="E10" s="11">
        <f t="shared" ref="E10:E19" si="0">+C10*D10</f>
        <v>0</v>
      </c>
      <c r="F10" s="52">
        <f>C10+(C10*0.05)</f>
        <v>819</v>
      </c>
      <c r="G10" s="78"/>
      <c r="H10" s="53">
        <f>F10*G10</f>
        <v>0</v>
      </c>
      <c r="I10" s="54">
        <f>C10+(C10*0.1)</f>
        <v>858</v>
      </c>
      <c r="J10" s="78"/>
      <c r="K10" s="30">
        <f>I10*J10</f>
        <v>0</v>
      </c>
      <c r="L10" s="54">
        <f>C10+(C10*0.15)</f>
        <v>897</v>
      </c>
      <c r="M10" s="78"/>
      <c r="N10" s="30">
        <f>L10*M10</f>
        <v>0</v>
      </c>
      <c r="O10" s="19"/>
      <c r="P10" s="23">
        <f t="shared" ref="P10:P19" si="1">C10-(C10*0.05)</f>
        <v>741</v>
      </c>
      <c r="Q10" s="79"/>
      <c r="R10" s="24">
        <f>P10*Q10</f>
        <v>0</v>
      </c>
      <c r="S10" s="23">
        <f t="shared" ref="S10:S19" si="2">C10-(C10*0.1)</f>
        <v>702</v>
      </c>
      <c r="T10" s="79"/>
      <c r="U10" s="24">
        <f>S10*T10</f>
        <v>0</v>
      </c>
      <c r="V10" s="23">
        <f t="shared" ref="V10:V19" si="3">C10-(C10*0.15)</f>
        <v>663</v>
      </c>
      <c r="W10" s="79"/>
      <c r="X10" s="24">
        <f>V10*W10</f>
        <v>0</v>
      </c>
    </row>
    <row r="11" spans="1:28" ht="27.95" customHeight="1">
      <c r="A11" s="74" t="s">
        <v>16</v>
      </c>
      <c r="B11" s="50" t="s">
        <v>15</v>
      </c>
      <c r="C11" s="55">
        <v>1573</v>
      </c>
      <c r="D11" s="77"/>
      <c r="E11" s="11">
        <f t="shared" si="0"/>
        <v>0</v>
      </c>
      <c r="F11" s="52">
        <f t="shared" ref="F11:F19" si="4">C11+(C11*0.05)</f>
        <v>1651.65</v>
      </c>
      <c r="G11" s="78"/>
      <c r="H11" s="53">
        <f t="shared" ref="H11:H19" si="5">F11*G11</f>
        <v>0</v>
      </c>
      <c r="I11" s="54">
        <f t="shared" ref="I11:I19" si="6">C11+(C11*0.1)</f>
        <v>1730.3</v>
      </c>
      <c r="J11" s="78"/>
      <c r="K11" s="30">
        <f t="shared" ref="K11:K19" si="7">I11*J11</f>
        <v>0</v>
      </c>
      <c r="L11" s="54">
        <f t="shared" ref="L11:L19" si="8">C11+(C11*0.15)</f>
        <v>1808.95</v>
      </c>
      <c r="M11" s="78"/>
      <c r="N11" s="30">
        <f t="shared" ref="N11:N19" si="9">L11*M11</f>
        <v>0</v>
      </c>
      <c r="O11" s="19"/>
      <c r="P11" s="23">
        <f t="shared" si="1"/>
        <v>1494.35</v>
      </c>
      <c r="Q11" s="79"/>
      <c r="R11" s="24">
        <f t="shared" ref="R11:R19" si="10">P11*Q11</f>
        <v>0</v>
      </c>
      <c r="S11" s="23">
        <f t="shared" si="2"/>
        <v>1415.7</v>
      </c>
      <c r="T11" s="79"/>
      <c r="U11" s="24">
        <f t="shared" ref="U11:U19" si="11">S11*T11</f>
        <v>0</v>
      </c>
      <c r="V11" s="23">
        <f t="shared" si="3"/>
        <v>1337.05</v>
      </c>
      <c r="W11" s="79"/>
      <c r="X11" s="24">
        <f t="shared" ref="X11:X19" si="12">V11*W11</f>
        <v>0</v>
      </c>
      <c r="AA11" s="34"/>
    </row>
    <row r="12" spans="1:28" ht="27.95" customHeight="1">
      <c r="A12" s="61" t="s">
        <v>17</v>
      </c>
      <c r="B12" s="50" t="s">
        <v>15</v>
      </c>
      <c r="C12" s="55">
        <v>237</v>
      </c>
      <c r="D12" s="77"/>
      <c r="E12" s="11">
        <f t="shared" si="0"/>
        <v>0</v>
      </c>
      <c r="F12" s="52">
        <f t="shared" si="4"/>
        <v>248.85</v>
      </c>
      <c r="G12" s="78"/>
      <c r="H12" s="53">
        <f t="shared" si="5"/>
        <v>0</v>
      </c>
      <c r="I12" s="54">
        <f t="shared" si="6"/>
        <v>260.7</v>
      </c>
      <c r="J12" s="78"/>
      <c r="K12" s="30">
        <f t="shared" si="7"/>
        <v>0</v>
      </c>
      <c r="L12" s="54">
        <f t="shared" si="8"/>
        <v>272.55</v>
      </c>
      <c r="M12" s="78"/>
      <c r="N12" s="30">
        <f t="shared" si="9"/>
        <v>0</v>
      </c>
      <c r="O12" s="19"/>
      <c r="P12" s="23">
        <f t="shared" si="1"/>
        <v>225.15</v>
      </c>
      <c r="Q12" s="79"/>
      <c r="R12" s="24">
        <f t="shared" si="10"/>
        <v>0</v>
      </c>
      <c r="S12" s="23">
        <f t="shared" si="2"/>
        <v>213.3</v>
      </c>
      <c r="T12" s="79"/>
      <c r="U12" s="24">
        <f t="shared" si="11"/>
        <v>0</v>
      </c>
      <c r="V12" s="23">
        <f t="shared" si="3"/>
        <v>201.45</v>
      </c>
      <c r="W12" s="79"/>
      <c r="X12" s="24">
        <f t="shared" si="12"/>
        <v>0</v>
      </c>
      <c r="AA12" s="34"/>
    </row>
    <row r="13" spans="1:28" ht="27.95" customHeight="1">
      <c r="A13" s="74" t="s">
        <v>18</v>
      </c>
      <c r="B13" s="50" t="s">
        <v>15</v>
      </c>
      <c r="C13" s="55">
        <v>2394</v>
      </c>
      <c r="D13" s="77"/>
      <c r="E13" s="11">
        <f t="shared" si="0"/>
        <v>0</v>
      </c>
      <c r="F13" s="52">
        <f t="shared" si="4"/>
        <v>2513.6999999999998</v>
      </c>
      <c r="G13" s="78"/>
      <c r="H13" s="53">
        <f t="shared" si="5"/>
        <v>0</v>
      </c>
      <c r="I13" s="54">
        <f t="shared" si="6"/>
        <v>2633.4</v>
      </c>
      <c r="J13" s="78"/>
      <c r="K13" s="30">
        <f t="shared" si="7"/>
        <v>0</v>
      </c>
      <c r="L13" s="54">
        <f t="shared" si="8"/>
        <v>2753.1</v>
      </c>
      <c r="M13" s="78"/>
      <c r="N13" s="30">
        <f t="shared" si="9"/>
        <v>0</v>
      </c>
      <c r="O13" s="19"/>
      <c r="P13" s="23">
        <f t="shared" si="1"/>
        <v>2274.3000000000002</v>
      </c>
      <c r="Q13" s="79"/>
      <c r="R13" s="24">
        <f t="shared" si="10"/>
        <v>0</v>
      </c>
      <c r="S13" s="23">
        <f t="shared" si="2"/>
        <v>2154.6</v>
      </c>
      <c r="T13" s="79"/>
      <c r="U13" s="24">
        <f t="shared" si="11"/>
        <v>0</v>
      </c>
      <c r="V13" s="23">
        <f t="shared" si="3"/>
        <v>2034.9</v>
      </c>
      <c r="W13" s="79"/>
      <c r="X13" s="24">
        <f t="shared" si="12"/>
        <v>0</v>
      </c>
      <c r="AA13" s="34"/>
    </row>
    <row r="14" spans="1:28" ht="28.9" customHeight="1">
      <c r="A14" s="74" t="s">
        <v>19</v>
      </c>
      <c r="B14" s="50" t="s">
        <v>15</v>
      </c>
      <c r="C14" s="55">
        <v>1700</v>
      </c>
      <c r="D14" s="77"/>
      <c r="E14" s="11">
        <f t="shared" si="0"/>
        <v>0</v>
      </c>
      <c r="F14" s="52">
        <f t="shared" si="4"/>
        <v>1785</v>
      </c>
      <c r="G14" s="78"/>
      <c r="H14" s="53">
        <f t="shared" si="5"/>
        <v>0</v>
      </c>
      <c r="I14" s="54">
        <f t="shared" si="6"/>
        <v>1870</v>
      </c>
      <c r="J14" s="78"/>
      <c r="K14" s="30">
        <f t="shared" si="7"/>
        <v>0</v>
      </c>
      <c r="L14" s="54">
        <f t="shared" si="8"/>
        <v>1955</v>
      </c>
      <c r="M14" s="78"/>
      <c r="N14" s="30">
        <f t="shared" si="9"/>
        <v>0</v>
      </c>
      <c r="O14" s="19"/>
      <c r="P14" s="23">
        <f t="shared" si="1"/>
        <v>1615</v>
      </c>
      <c r="Q14" s="79"/>
      <c r="R14" s="24">
        <f t="shared" si="10"/>
        <v>0</v>
      </c>
      <c r="S14" s="23">
        <f t="shared" si="2"/>
        <v>1530</v>
      </c>
      <c r="T14" s="79"/>
      <c r="U14" s="24">
        <f t="shared" si="11"/>
        <v>0</v>
      </c>
      <c r="V14" s="23">
        <f t="shared" si="3"/>
        <v>1445</v>
      </c>
      <c r="W14" s="79"/>
      <c r="X14" s="24">
        <f t="shared" si="12"/>
        <v>0</v>
      </c>
      <c r="AA14" s="71"/>
    </row>
    <row r="15" spans="1:28" ht="27.95" customHeight="1">
      <c r="A15" s="74" t="s">
        <v>20</v>
      </c>
      <c r="B15" s="50" t="s">
        <v>15</v>
      </c>
      <c r="C15" s="55">
        <v>782</v>
      </c>
      <c r="D15" s="77"/>
      <c r="E15" s="11">
        <f t="shared" si="0"/>
        <v>0</v>
      </c>
      <c r="F15" s="52">
        <f t="shared" si="4"/>
        <v>821.1</v>
      </c>
      <c r="G15" s="78"/>
      <c r="H15" s="53">
        <f t="shared" si="5"/>
        <v>0</v>
      </c>
      <c r="I15" s="54">
        <f t="shared" si="6"/>
        <v>860.2</v>
      </c>
      <c r="J15" s="78"/>
      <c r="K15" s="30">
        <f t="shared" si="7"/>
        <v>0</v>
      </c>
      <c r="L15" s="54">
        <f t="shared" si="8"/>
        <v>899.3</v>
      </c>
      <c r="M15" s="78"/>
      <c r="N15" s="30">
        <f t="shared" si="9"/>
        <v>0</v>
      </c>
      <c r="O15" s="19"/>
      <c r="P15" s="23">
        <f t="shared" si="1"/>
        <v>742.9</v>
      </c>
      <c r="Q15" s="79"/>
      <c r="R15" s="24">
        <f t="shared" si="10"/>
        <v>0</v>
      </c>
      <c r="S15" s="23">
        <f t="shared" si="2"/>
        <v>703.8</v>
      </c>
      <c r="T15" s="79"/>
      <c r="U15" s="24">
        <f t="shared" si="11"/>
        <v>0</v>
      </c>
      <c r="V15" s="23">
        <f t="shared" si="3"/>
        <v>664.7</v>
      </c>
      <c r="W15" s="79"/>
      <c r="X15" s="24">
        <f t="shared" si="12"/>
        <v>0</v>
      </c>
      <c r="AA15" s="34"/>
    </row>
    <row r="16" spans="1:28" ht="25.9" customHeight="1">
      <c r="A16" s="74" t="s">
        <v>21</v>
      </c>
      <c r="B16" s="50" t="s">
        <v>15</v>
      </c>
      <c r="C16" s="20">
        <v>1779</v>
      </c>
      <c r="D16" s="77"/>
      <c r="E16" s="11">
        <f t="shared" si="0"/>
        <v>0</v>
      </c>
      <c r="F16" s="52">
        <f t="shared" si="4"/>
        <v>1867.95</v>
      </c>
      <c r="G16" s="78"/>
      <c r="H16" s="53">
        <f t="shared" si="5"/>
        <v>0</v>
      </c>
      <c r="I16" s="54">
        <f t="shared" si="6"/>
        <v>1956.9</v>
      </c>
      <c r="J16" s="78"/>
      <c r="K16" s="30">
        <f t="shared" si="7"/>
        <v>0</v>
      </c>
      <c r="L16" s="54">
        <f t="shared" si="8"/>
        <v>2045.85</v>
      </c>
      <c r="M16" s="78"/>
      <c r="N16" s="30">
        <f t="shared" si="9"/>
        <v>0</v>
      </c>
      <c r="O16" s="19"/>
      <c r="P16" s="23">
        <f t="shared" si="1"/>
        <v>1690.05</v>
      </c>
      <c r="Q16" s="79"/>
      <c r="R16" s="24">
        <f t="shared" si="10"/>
        <v>0</v>
      </c>
      <c r="S16" s="23">
        <f t="shared" si="2"/>
        <v>1601.1</v>
      </c>
      <c r="T16" s="79"/>
      <c r="U16" s="24">
        <f t="shared" si="11"/>
        <v>0</v>
      </c>
      <c r="V16" s="23">
        <f t="shared" si="3"/>
        <v>1512.15</v>
      </c>
      <c r="W16" s="79"/>
      <c r="X16" s="24">
        <f t="shared" si="12"/>
        <v>0</v>
      </c>
      <c r="AA16" s="34"/>
    </row>
    <row r="17" spans="1:27" ht="28.15" customHeight="1">
      <c r="A17" s="74" t="s">
        <v>22</v>
      </c>
      <c r="B17" s="50" t="s">
        <v>15</v>
      </c>
      <c r="C17" s="21">
        <v>2285</v>
      </c>
      <c r="D17" s="77"/>
      <c r="E17" s="11">
        <f t="shared" si="0"/>
        <v>0</v>
      </c>
      <c r="F17" s="52">
        <f t="shared" si="4"/>
        <v>2399.25</v>
      </c>
      <c r="G17" s="78"/>
      <c r="H17" s="53">
        <f t="shared" si="5"/>
        <v>0</v>
      </c>
      <c r="I17" s="54">
        <f t="shared" si="6"/>
        <v>2513.5</v>
      </c>
      <c r="J17" s="78"/>
      <c r="K17" s="30">
        <f t="shared" si="7"/>
        <v>0</v>
      </c>
      <c r="L17" s="54">
        <f t="shared" si="8"/>
        <v>2627.75</v>
      </c>
      <c r="M17" s="78"/>
      <c r="N17" s="30">
        <f t="shared" si="9"/>
        <v>0</v>
      </c>
      <c r="O17" s="19"/>
      <c r="P17" s="23">
        <f t="shared" si="1"/>
        <v>2170.75</v>
      </c>
      <c r="Q17" s="79"/>
      <c r="R17" s="24">
        <f t="shared" si="10"/>
        <v>0</v>
      </c>
      <c r="S17" s="23">
        <f t="shared" si="2"/>
        <v>2056.5</v>
      </c>
      <c r="T17" s="79"/>
      <c r="U17" s="24">
        <f t="shared" si="11"/>
        <v>0</v>
      </c>
      <c r="V17" s="23">
        <f t="shared" si="3"/>
        <v>1942.25</v>
      </c>
      <c r="W17" s="79"/>
      <c r="X17" s="24">
        <f t="shared" si="12"/>
        <v>0</v>
      </c>
      <c r="AA17" s="34"/>
    </row>
    <row r="18" spans="1:27" ht="27.95" customHeight="1">
      <c r="A18" s="74" t="s">
        <v>23</v>
      </c>
      <c r="B18" s="50" t="s">
        <v>15</v>
      </c>
      <c r="C18" s="55">
        <v>787</v>
      </c>
      <c r="D18" s="77"/>
      <c r="E18" s="11">
        <f t="shared" si="0"/>
        <v>0</v>
      </c>
      <c r="F18" s="52">
        <f t="shared" si="4"/>
        <v>826.35</v>
      </c>
      <c r="G18" s="78"/>
      <c r="H18" s="53">
        <f t="shared" si="5"/>
        <v>0</v>
      </c>
      <c r="I18" s="54">
        <f t="shared" si="6"/>
        <v>865.7</v>
      </c>
      <c r="J18" s="78"/>
      <c r="K18" s="30">
        <f t="shared" si="7"/>
        <v>0</v>
      </c>
      <c r="L18" s="54">
        <f t="shared" si="8"/>
        <v>905.05</v>
      </c>
      <c r="M18" s="78"/>
      <c r="N18" s="30">
        <f t="shared" si="9"/>
        <v>0</v>
      </c>
      <c r="O18" s="19"/>
      <c r="P18" s="23">
        <f t="shared" si="1"/>
        <v>747.65</v>
      </c>
      <c r="Q18" s="79"/>
      <c r="R18" s="24">
        <f t="shared" si="10"/>
        <v>0</v>
      </c>
      <c r="S18" s="23">
        <f t="shared" si="2"/>
        <v>708.3</v>
      </c>
      <c r="T18" s="79"/>
      <c r="U18" s="24">
        <f t="shared" si="11"/>
        <v>0</v>
      </c>
      <c r="V18" s="23">
        <f t="shared" si="3"/>
        <v>668.95</v>
      </c>
      <c r="W18" s="79"/>
      <c r="X18" s="24">
        <f t="shared" si="12"/>
        <v>0</v>
      </c>
      <c r="AA18" s="34"/>
    </row>
    <row r="19" spans="1:27" ht="27.95" customHeight="1">
      <c r="A19" s="73" t="s">
        <v>24</v>
      </c>
      <c r="B19" s="56" t="s">
        <v>15</v>
      </c>
      <c r="C19" s="51">
        <v>2098</v>
      </c>
      <c r="D19" s="77"/>
      <c r="E19" s="25">
        <f t="shared" si="0"/>
        <v>0</v>
      </c>
      <c r="F19" s="52">
        <f t="shared" si="4"/>
        <v>2202.9</v>
      </c>
      <c r="G19" s="78"/>
      <c r="H19" s="53">
        <f t="shared" si="5"/>
        <v>0</v>
      </c>
      <c r="I19" s="54">
        <f t="shared" si="6"/>
        <v>2307.8000000000002</v>
      </c>
      <c r="J19" s="78"/>
      <c r="K19" s="30">
        <f t="shared" si="7"/>
        <v>0</v>
      </c>
      <c r="L19" s="54">
        <f t="shared" si="8"/>
        <v>2412.6999999999998</v>
      </c>
      <c r="M19" s="78"/>
      <c r="N19" s="30">
        <f t="shared" si="9"/>
        <v>0</v>
      </c>
      <c r="O19" s="19"/>
      <c r="P19" s="23">
        <f t="shared" si="1"/>
        <v>1993.1</v>
      </c>
      <c r="Q19" s="79"/>
      <c r="R19" s="24">
        <f t="shared" si="10"/>
        <v>0</v>
      </c>
      <c r="S19" s="23">
        <f t="shared" si="2"/>
        <v>1888.2</v>
      </c>
      <c r="T19" s="79"/>
      <c r="U19" s="24">
        <f t="shared" si="11"/>
        <v>0</v>
      </c>
      <c r="V19" s="23">
        <f t="shared" si="3"/>
        <v>1783.3</v>
      </c>
      <c r="W19" s="79"/>
      <c r="X19" s="24">
        <f t="shared" si="12"/>
        <v>0</v>
      </c>
    </row>
    <row r="20" spans="1:27" ht="33" customHeight="1">
      <c r="A20" s="88" t="s">
        <v>25</v>
      </c>
      <c r="B20" s="88"/>
      <c r="C20" s="88"/>
      <c r="D20" s="89"/>
      <c r="E20" s="26">
        <f>SUM(E10:E19)</f>
        <v>0</v>
      </c>
      <c r="F20" s="31"/>
      <c r="G20" s="70"/>
      <c r="H20" s="57">
        <f>SUM(H10:H19)</f>
        <v>0</v>
      </c>
      <c r="I20" s="58"/>
      <c r="J20" s="31"/>
      <c r="K20" s="59">
        <f>SUM(K10:K19)</f>
        <v>0</v>
      </c>
      <c r="L20" s="58"/>
      <c r="M20" s="31"/>
      <c r="N20" s="57">
        <f>SUM(N10:N19)</f>
        <v>0</v>
      </c>
      <c r="O20" s="8"/>
      <c r="P20" s="9"/>
      <c r="Q20" s="9"/>
      <c r="R20" s="26">
        <f>SUM(R10:R19)</f>
        <v>0</v>
      </c>
      <c r="S20" s="27"/>
      <c r="T20" s="9"/>
      <c r="U20" s="24">
        <f>SUM(U10:U19)</f>
        <v>0</v>
      </c>
      <c r="V20" s="27"/>
      <c r="W20" s="9"/>
      <c r="X20" s="24">
        <f>SUM(X10:X19)</f>
        <v>0</v>
      </c>
      <c r="AA20" s="34"/>
    </row>
    <row r="21" spans="1:27" s="34" customFormat="1" ht="40.5" customHeight="1">
      <c r="A21" s="90" t="s">
        <v>26</v>
      </c>
      <c r="B21" s="91"/>
      <c r="C21" s="91"/>
      <c r="D21" s="92"/>
      <c r="E21" s="51">
        <f>SUM(C10:C19)</f>
        <v>14415</v>
      </c>
      <c r="G21" s="3" t="s">
        <v>51</v>
      </c>
      <c r="H21" s="3">
        <f>SUM(F10:F19)</f>
        <v>15135.75</v>
      </c>
      <c r="I21" s="60"/>
      <c r="J21" s="3" t="s">
        <v>52</v>
      </c>
      <c r="K21" s="3">
        <f>SUM(I10:I19)</f>
        <v>15856.5</v>
      </c>
      <c r="L21" s="60"/>
      <c r="M21" s="3" t="s">
        <v>53</v>
      </c>
      <c r="N21" s="3">
        <f>SUM(L10:L19)</f>
        <v>16577.25</v>
      </c>
      <c r="O21" s="22"/>
      <c r="P21" s="10"/>
      <c r="Q21" s="3" t="s">
        <v>54</v>
      </c>
      <c r="R21" s="3">
        <f>SUM(P10:P19)</f>
        <v>13694.25</v>
      </c>
      <c r="S21" s="28"/>
      <c r="T21" s="3" t="s">
        <v>55</v>
      </c>
      <c r="U21" s="3">
        <f>SUM(S10:S19)</f>
        <v>12973.5</v>
      </c>
      <c r="V21" s="28"/>
      <c r="W21" s="3" t="s">
        <v>56</v>
      </c>
      <c r="X21" s="3">
        <f>SUM(V10:V19)</f>
        <v>12252.75</v>
      </c>
    </row>
    <row r="22" spans="1:27" ht="27.95" customHeight="1">
      <c r="A22" s="93" t="s">
        <v>39</v>
      </c>
      <c r="B22" s="93"/>
      <c r="C22" s="93"/>
      <c r="D22" s="93"/>
      <c r="E22" s="12">
        <f>SUM(E20/E21)</f>
        <v>0</v>
      </c>
      <c r="F22" s="31"/>
      <c r="G22" s="31"/>
      <c r="H22" s="12">
        <f>SUM(H20/H21)</f>
        <v>0</v>
      </c>
      <c r="I22" s="58"/>
      <c r="J22" s="31"/>
      <c r="K22" s="12">
        <f>K20/K21</f>
        <v>0</v>
      </c>
      <c r="L22" s="58"/>
      <c r="M22" s="31"/>
      <c r="N22" s="12">
        <f>N20/N21</f>
        <v>0</v>
      </c>
      <c r="O22" s="8"/>
      <c r="P22" s="9"/>
      <c r="Q22" s="9"/>
      <c r="R22" s="12">
        <f>SUM(R20/R21)</f>
        <v>0</v>
      </c>
      <c r="S22" s="27"/>
      <c r="T22" s="9"/>
      <c r="U22" s="29">
        <f>SUM(U20/U21)</f>
        <v>0</v>
      </c>
      <c r="V22" s="27"/>
      <c r="W22" s="9"/>
      <c r="X22" s="29">
        <f>SUM(X20/X21)</f>
        <v>0</v>
      </c>
    </row>
    <row r="23" spans="1:27" ht="21" customHeight="1">
      <c r="A23" s="88"/>
      <c r="B23" s="88"/>
      <c r="C23" s="88"/>
      <c r="D23" s="88"/>
      <c r="E23" s="88"/>
      <c r="F23" s="31"/>
      <c r="G23" s="31"/>
      <c r="H23" s="31"/>
      <c r="I23" s="31"/>
      <c r="J23" s="31"/>
      <c r="K23" s="31"/>
      <c r="L23" s="31"/>
      <c r="M23" s="31"/>
      <c r="N23" s="31"/>
    </row>
    <row r="24" spans="1:27" ht="21" customHeight="1">
      <c r="A24" s="72"/>
      <c r="B24" s="72"/>
      <c r="C24" s="72"/>
      <c r="D24" s="72"/>
      <c r="E24" s="72"/>
      <c r="F24" s="72"/>
      <c r="G24" s="72"/>
      <c r="H24" s="72"/>
      <c r="I24" s="72"/>
      <c r="J24" s="72"/>
      <c r="K24" s="72"/>
      <c r="L24" s="72"/>
      <c r="M24" s="72"/>
      <c r="N24" s="72"/>
    </row>
    <row r="25" spans="1:27" ht="21" customHeight="1">
      <c r="A25" s="94" t="s">
        <v>27</v>
      </c>
      <c r="B25" s="94"/>
      <c r="C25" s="94"/>
      <c r="D25" s="94"/>
      <c r="E25" s="94"/>
      <c r="F25" s="41" t="s">
        <v>50</v>
      </c>
      <c r="G25" s="40"/>
      <c r="H25" s="40"/>
      <c r="I25" s="40"/>
      <c r="J25" s="40"/>
      <c r="K25" s="40"/>
      <c r="L25" s="40"/>
      <c r="M25" s="40"/>
      <c r="N25" s="40"/>
      <c r="P25" s="41" t="s">
        <v>8</v>
      </c>
      <c r="Q25" s="40"/>
      <c r="R25" s="40"/>
      <c r="S25" s="40"/>
      <c r="T25" s="40"/>
      <c r="U25" s="40"/>
      <c r="V25" s="40"/>
      <c r="W25" s="40"/>
      <c r="X25" s="40"/>
    </row>
    <row r="26" spans="1:27" ht="49.5" customHeight="1">
      <c r="A26" s="4" t="s">
        <v>4</v>
      </c>
      <c r="B26" s="37" t="s">
        <v>5</v>
      </c>
      <c r="C26" s="46" t="s">
        <v>6</v>
      </c>
      <c r="D26" s="45" t="s">
        <v>9</v>
      </c>
      <c r="E26" s="45" t="s">
        <v>11</v>
      </c>
      <c r="F26" s="46" t="s">
        <v>10</v>
      </c>
      <c r="G26" s="45" t="s">
        <v>9</v>
      </c>
      <c r="H26" s="45" t="s">
        <v>11</v>
      </c>
      <c r="I26" s="46" t="s">
        <v>12</v>
      </c>
      <c r="J26" s="45" t="s">
        <v>9</v>
      </c>
      <c r="K26" s="45" t="s">
        <v>11</v>
      </c>
      <c r="L26" s="46" t="s">
        <v>13</v>
      </c>
      <c r="M26" s="45" t="s">
        <v>9</v>
      </c>
      <c r="N26" s="45" t="s">
        <v>11</v>
      </c>
      <c r="P26" s="46" t="s">
        <v>10</v>
      </c>
      <c r="Q26" s="45" t="s">
        <v>9</v>
      </c>
      <c r="R26" s="45" t="s">
        <v>11</v>
      </c>
      <c r="S26" s="46" t="s">
        <v>12</v>
      </c>
      <c r="T26" s="45" t="s">
        <v>9</v>
      </c>
      <c r="U26" s="45" t="s">
        <v>11</v>
      </c>
      <c r="V26" s="46" t="s">
        <v>13</v>
      </c>
      <c r="W26" s="45" t="s">
        <v>9</v>
      </c>
      <c r="X26" s="45" t="s">
        <v>11</v>
      </c>
    </row>
    <row r="27" spans="1:27" s="9" customFormat="1" ht="46.5" customHeight="1">
      <c r="A27" s="73" t="s">
        <v>28</v>
      </c>
      <c r="B27" s="62" t="s">
        <v>29</v>
      </c>
      <c r="C27" s="3">
        <v>1961</v>
      </c>
      <c r="D27" s="80"/>
      <c r="E27" s="11">
        <f>+C27*D27</f>
        <v>0</v>
      </c>
      <c r="F27" s="52">
        <f>C27+(C27*0.05)</f>
        <v>2059.0500000000002</v>
      </c>
      <c r="G27" s="78"/>
      <c r="H27" s="53">
        <f>F27*G27</f>
        <v>0</v>
      </c>
      <c r="I27" s="54">
        <f>C27+(C27*0.1)</f>
        <v>2157.1</v>
      </c>
      <c r="J27" s="78"/>
      <c r="K27" s="30">
        <f>I27*J27</f>
        <v>0</v>
      </c>
      <c r="L27" s="54">
        <f>C27+(C27*0.15)</f>
        <v>2255.15</v>
      </c>
      <c r="M27" s="78"/>
      <c r="N27" s="30">
        <f>L27*M27</f>
        <v>0</v>
      </c>
      <c r="O27" s="15"/>
      <c r="P27" s="16">
        <f>C27-(C27*0.05)</f>
        <v>1862.95</v>
      </c>
      <c r="Q27" s="82"/>
      <c r="R27" s="11">
        <f>P27*Q27</f>
        <v>0</v>
      </c>
      <c r="S27" s="16">
        <f>C27-(C27*0.1)</f>
        <v>1764.9</v>
      </c>
      <c r="T27" s="82"/>
      <c r="U27" s="11">
        <f>S27*T27</f>
        <v>0</v>
      </c>
      <c r="V27" s="16">
        <f>C27-(C27*0.15)</f>
        <v>1666.85</v>
      </c>
      <c r="W27" s="82"/>
      <c r="X27" s="11">
        <f>V27*W27</f>
        <v>0</v>
      </c>
    </row>
    <row r="28" spans="1:27" s="9" customFormat="1" ht="46.5" customHeight="1">
      <c r="A28" s="73" t="s">
        <v>30</v>
      </c>
      <c r="B28" s="62" t="s">
        <v>29</v>
      </c>
      <c r="C28" s="55">
        <v>1481</v>
      </c>
      <c r="D28" s="81"/>
      <c r="E28" s="11">
        <f>+C28*D28</f>
        <v>0</v>
      </c>
      <c r="F28" s="52">
        <f t="shared" ref="F28:F30" si="13">C28+(C28*0.05)</f>
        <v>1555.05</v>
      </c>
      <c r="G28" s="78"/>
      <c r="H28" s="53">
        <f t="shared" ref="H28:H30" si="14">F28*G28</f>
        <v>0</v>
      </c>
      <c r="I28" s="54">
        <f t="shared" ref="I28:I30" si="15">C28+(C28*0.1)</f>
        <v>1629.1</v>
      </c>
      <c r="J28" s="78"/>
      <c r="K28" s="30">
        <f t="shared" ref="K28:K30" si="16">I28*J28</f>
        <v>0</v>
      </c>
      <c r="L28" s="54">
        <f t="shared" ref="L28:L30" si="17">C28+(C28*0.15)</f>
        <v>1703.15</v>
      </c>
      <c r="M28" s="78"/>
      <c r="N28" s="30">
        <f t="shared" ref="N28:N30" si="18">L28*M28</f>
        <v>0</v>
      </c>
      <c r="O28" s="15"/>
      <c r="P28" s="16">
        <f>C28-(C28*0.05)</f>
        <v>1406.95</v>
      </c>
      <c r="Q28" s="82"/>
      <c r="R28" s="11">
        <f t="shared" ref="R28:R30" si="19">P28*Q28</f>
        <v>0</v>
      </c>
      <c r="S28" s="16">
        <f>C28-(C28*0.1)</f>
        <v>1332.9</v>
      </c>
      <c r="T28" s="82"/>
      <c r="U28" s="11">
        <f t="shared" ref="U28:U30" si="20">S28*T28</f>
        <v>0</v>
      </c>
      <c r="V28" s="16">
        <f>C28-(C28*0.15)</f>
        <v>1258.8499999999999</v>
      </c>
      <c r="W28" s="82"/>
      <c r="X28" s="11">
        <f t="shared" ref="X28:X30" si="21">V28*W28</f>
        <v>0</v>
      </c>
    </row>
    <row r="29" spans="1:27" s="9" customFormat="1" ht="46.5" customHeight="1">
      <c r="A29" s="73" t="s">
        <v>31</v>
      </c>
      <c r="B29" s="62" t="s">
        <v>29</v>
      </c>
      <c r="C29" s="55">
        <v>2366</v>
      </c>
      <c r="D29" s="81"/>
      <c r="E29" s="11">
        <f>+C29*D29</f>
        <v>0</v>
      </c>
      <c r="F29" s="52">
        <f t="shared" si="13"/>
        <v>2484.3000000000002</v>
      </c>
      <c r="G29" s="78"/>
      <c r="H29" s="53">
        <f t="shared" si="14"/>
        <v>0</v>
      </c>
      <c r="I29" s="54">
        <f t="shared" si="15"/>
        <v>2602.6</v>
      </c>
      <c r="J29" s="78"/>
      <c r="K29" s="30">
        <f t="shared" si="16"/>
        <v>0</v>
      </c>
      <c r="L29" s="54">
        <f t="shared" si="17"/>
        <v>2720.9</v>
      </c>
      <c r="M29" s="78"/>
      <c r="N29" s="30">
        <f t="shared" si="18"/>
        <v>0</v>
      </c>
      <c r="O29" s="15"/>
      <c r="P29" s="16">
        <f>C29-(C29*0.05)</f>
        <v>2247.6999999999998</v>
      </c>
      <c r="Q29" s="82"/>
      <c r="R29" s="11">
        <f t="shared" si="19"/>
        <v>0</v>
      </c>
      <c r="S29" s="16">
        <f>C29-(C29*0.1)</f>
        <v>2129.4</v>
      </c>
      <c r="T29" s="82"/>
      <c r="U29" s="11">
        <f t="shared" si="20"/>
        <v>0</v>
      </c>
      <c r="V29" s="16">
        <f>C29-(C29*0.15)</f>
        <v>2011.1</v>
      </c>
      <c r="W29" s="82"/>
      <c r="X29" s="11">
        <f t="shared" si="21"/>
        <v>0</v>
      </c>
    </row>
    <row r="30" spans="1:27" s="9" customFormat="1" ht="46.5" customHeight="1">
      <c r="A30" s="63" t="s">
        <v>32</v>
      </c>
      <c r="B30" s="62" t="s">
        <v>29</v>
      </c>
      <c r="C30" s="55">
        <v>1622</v>
      </c>
      <c r="D30" s="81"/>
      <c r="E30" s="11">
        <f>+C30*D30</f>
        <v>0</v>
      </c>
      <c r="F30" s="52">
        <f t="shared" si="13"/>
        <v>1703.1</v>
      </c>
      <c r="G30" s="78"/>
      <c r="H30" s="53">
        <f t="shared" si="14"/>
        <v>0</v>
      </c>
      <c r="I30" s="54">
        <f t="shared" si="15"/>
        <v>1784.2</v>
      </c>
      <c r="J30" s="78"/>
      <c r="K30" s="30">
        <f t="shared" si="16"/>
        <v>0</v>
      </c>
      <c r="L30" s="54">
        <f t="shared" si="17"/>
        <v>1865.3</v>
      </c>
      <c r="M30" s="78"/>
      <c r="N30" s="30">
        <f t="shared" si="18"/>
        <v>0</v>
      </c>
      <c r="O30" s="15"/>
      <c r="P30" s="16">
        <f>C30-(C30*0.05)</f>
        <v>1540.9</v>
      </c>
      <c r="Q30" s="82"/>
      <c r="R30" s="11">
        <f t="shared" si="19"/>
        <v>0</v>
      </c>
      <c r="S30" s="16">
        <f>C30-(C30*0.1)</f>
        <v>1459.8</v>
      </c>
      <c r="T30" s="82"/>
      <c r="U30" s="11">
        <f t="shared" si="20"/>
        <v>0</v>
      </c>
      <c r="V30" s="16">
        <f>C30-(C30*0.15)</f>
        <v>1378.7</v>
      </c>
      <c r="W30" s="82"/>
      <c r="X30" s="11">
        <f t="shared" si="21"/>
        <v>0</v>
      </c>
    </row>
    <row r="31" spans="1:27" s="9" customFormat="1" ht="28.5" customHeight="1">
      <c r="A31" s="83" t="s">
        <v>33</v>
      </c>
      <c r="B31" s="84"/>
      <c r="C31" s="84"/>
      <c r="D31" s="85"/>
      <c r="E31" s="17">
        <f>SUM(E27:E30)</f>
        <v>0</v>
      </c>
      <c r="F31" s="5"/>
      <c r="G31" s="5"/>
      <c r="H31" s="18">
        <f>SUM(H27:H30)</f>
        <v>0</v>
      </c>
      <c r="I31" s="5"/>
      <c r="J31" s="5"/>
      <c r="K31" s="18">
        <f>SUM(K27:K30)</f>
        <v>0</v>
      </c>
      <c r="L31" s="5"/>
      <c r="M31" s="5"/>
      <c r="N31" s="18">
        <f>SUM(N27:N30)</f>
        <v>0</v>
      </c>
      <c r="O31" s="13"/>
      <c r="P31" s="5"/>
      <c r="Q31" s="5"/>
      <c r="R31" s="18">
        <f>SUM(R27:R30)</f>
        <v>0</v>
      </c>
      <c r="S31" s="5"/>
      <c r="T31" s="5"/>
      <c r="U31" s="18">
        <f>SUM(U27:U30)</f>
        <v>0</v>
      </c>
      <c r="V31" s="5"/>
      <c r="W31" s="5"/>
      <c r="X31" s="18">
        <f>SUM(X27:X30)</f>
        <v>0</v>
      </c>
    </row>
    <row r="32" spans="1:27" s="9" customFormat="1" ht="42" customHeight="1">
      <c r="A32" s="83" t="s">
        <v>34</v>
      </c>
      <c r="B32" s="84"/>
      <c r="C32" s="84"/>
      <c r="D32" s="85"/>
      <c r="E32" s="51">
        <f>SUM(C27:C30)</f>
        <v>7430</v>
      </c>
      <c r="F32" s="5"/>
      <c r="G32" s="3" t="s">
        <v>59</v>
      </c>
      <c r="H32" s="3">
        <f>SUM(F27:F30)</f>
        <v>7801.5</v>
      </c>
      <c r="I32" s="5"/>
      <c r="J32" s="3" t="s">
        <v>58</v>
      </c>
      <c r="K32" s="3">
        <f>SUM(I27:I30)</f>
        <v>8172.9999999999991</v>
      </c>
      <c r="L32" s="5"/>
      <c r="M32" s="3" t="s">
        <v>60</v>
      </c>
      <c r="N32" s="3">
        <f>SUM(L27:L30)</f>
        <v>8544.5</v>
      </c>
      <c r="O32" s="13"/>
      <c r="P32" s="5"/>
      <c r="Q32" s="3" t="s">
        <v>57</v>
      </c>
      <c r="R32" s="3">
        <f>SUM(P27:P30)</f>
        <v>7058.5</v>
      </c>
      <c r="S32" s="5"/>
      <c r="T32" s="3" t="s">
        <v>61</v>
      </c>
      <c r="U32" s="3">
        <f>SUM(S27:S30)</f>
        <v>6687.0000000000009</v>
      </c>
      <c r="V32" s="5"/>
      <c r="W32" s="3" t="s">
        <v>62</v>
      </c>
      <c r="X32" s="3">
        <f>SUM(V27:V30)</f>
        <v>6315.4999999999991</v>
      </c>
    </row>
    <row r="33" spans="1:24" s="9" customFormat="1" ht="38.25" customHeight="1">
      <c r="A33" s="83" t="s">
        <v>35</v>
      </c>
      <c r="B33" s="84"/>
      <c r="C33" s="84"/>
      <c r="D33" s="85"/>
      <c r="E33" s="14">
        <f>+E31/E32</f>
        <v>0</v>
      </c>
      <c r="F33" s="5"/>
      <c r="G33" s="5"/>
      <c r="H33" s="14">
        <f>+H31/H32</f>
        <v>0</v>
      </c>
      <c r="I33" s="5"/>
      <c r="J33" s="5"/>
      <c r="K33" s="14">
        <f>+K31/K32</f>
        <v>0</v>
      </c>
      <c r="L33" s="5"/>
      <c r="M33" s="5"/>
      <c r="N33" s="14">
        <f>+N31/N32</f>
        <v>0</v>
      </c>
      <c r="O33" s="13"/>
      <c r="P33" s="5"/>
      <c r="Q33" s="5"/>
      <c r="R33" s="14">
        <f>+R31/R32</f>
        <v>0</v>
      </c>
      <c r="S33" s="5"/>
      <c r="T33" s="5"/>
      <c r="U33" s="14">
        <f>+U31/U32</f>
        <v>0</v>
      </c>
      <c r="V33" s="5"/>
      <c r="W33" s="5"/>
      <c r="X33" s="14">
        <f>+X31/X32</f>
        <v>0</v>
      </c>
    </row>
    <row r="34" spans="1:24" ht="15" customHeight="1">
      <c r="A34" s="64"/>
      <c r="B34" s="64"/>
      <c r="C34" s="64"/>
      <c r="D34" s="64"/>
      <c r="E34" s="64"/>
      <c r="F34" s="64"/>
      <c r="G34" s="64"/>
      <c r="H34" s="64"/>
      <c r="I34" s="64"/>
      <c r="J34" s="64"/>
      <c r="K34" s="64"/>
      <c r="L34" s="64"/>
      <c r="M34" s="64"/>
      <c r="N34" s="64"/>
    </row>
    <row r="36" spans="1:24" ht="62.25" customHeight="1">
      <c r="A36" s="86" t="s">
        <v>37</v>
      </c>
      <c r="B36" s="87"/>
      <c r="C36" s="65"/>
      <c r="D36" s="65"/>
      <c r="E36" s="65"/>
      <c r="F36" s="65"/>
      <c r="G36" s="65"/>
      <c r="H36" s="65"/>
      <c r="I36" s="65"/>
      <c r="J36" s="65"/>
      <c r="K36" s="65"/>
      <c r="L36" s="65"/>
      <c r="M36" s="65"/>
      <c r="N36" s="65"/>
      <c r="O36" s="66"/>
      <c r="P36" s="65"/>
      <c r="Q36" s="65"/>
      <c r="R36" s="65"/>
      <c r="S36" s="65"/>
      <c r="T36" s="65"/>
    </row>
    <row r="37" spans="1:24" ht="76.5" customHeight="1">
      <c r="A37" s="86" t="s">
        <v>38</v>
      </c>
      <c r="B37" s="87"/>
      <c r="C37" s="65"/>
      <c r="D37" s="65"/>
      <c r="E37" s="65"/>
      <c r="F37" s="65"/>
      <c r="G37" s="65"/>
      <c r="H37" s="65"/>
      <c r="I37" s="65"/>
      <c r="J37" s="65"/>
      <c r="K37" s="65"/>
      <c r="L37" s="65"/>
      <c r="M37" s="65"/>
      <c r="N37" s="65"/>
      <c r="O37" s="66"/>
      <c r="P37" s="65"/>
      <c r="Q37" s="65"/>
      <c r="R37" s="65"/>
      <c r="S37" s="65"/>
      <c r="T37" s="65"/>
    </row>
  </sheetData>
  <sheetProtection password="CF17" sheet="1" objects="1" scenarios="1" selectLockedCells="1"/>
  <protectedRanges>
    <protectedRange password="CA4C" sqref="D27:D30 V10:W19 D10:D20 S20:S22 V20:V22 P10:T19 D23:D24" name="Range1"/>
  </protectedRanges>
  <mergeCells count="17">
    <mergeCell ref="A2:R2"/>
    <mergeCell ref="A3:R3"/>
    <mergeCell ref="A4:R4"/>
    <mergeCell ref="A8:A9"/>
    <mergeCell ref="B8:B9"/>
    <mergeCell ref="C8:C9"/>
    <mergeCell ref="E8:E9"/>
    <mergeCell ref="A32:D32"/>
    <mergeCell ref="A33:D33"/>
    <mergeCell ref="A36:B36"/>
    <mergeCell ref="A37:B37"/>
    <mergeCell ref="A20:D20"/>
    <mergeCell ref="A21:D21"/>
    <mergeCell ref="A22:D22"/>
    <mergeCell ref="A23:E23"/>
    <mergeCell ref="A25:E25"/>
    <mergeCell ref="A31:D31"/>
  </mergeCells>
  <printOptions horizontalCentered="1"/>
  <pageMargins left="0.25" right="0.25" top="0.75" bottom="0.5" header="0.5" footer="0.5"/>
  <pageSetup paperSize="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topLeftCell="A3" zoomScale="80" zoomScaleNormal="80" workbookViewId="0">
      <selection activeCell="G10" sqref="G10"/>
    </sheetView>
  </sheetViews>
  <sheetFormatPr defaultRowHeight="12.75"/>
  <cols>
    <col min="1" max="1" width="17.42578125" style="32" customWidth="1"/>
    <col min="2" max="2" width="22.85546875" style="32" customWidth="1"/>
    <col min="3" max="3" width="11.5703125" style="32" customWidth="1"/>
    <col min="4" max="4" width="8.85546875" style="32" customWidth="1"/>
    <col min="5" max="5" width="11" style="32" customWidth="1"/>
    <col min="6" max="6" width="12.5703125" style="32" customWidth="1"/>
    <col min="7" max="7" width="12" style="32" customWidth="1"/>
    <col min="8" max="8" width="10.7109375" style="32" customWidth="1"/>
    <col min="9" max="9" width="12.42578125" style="32" customWidth="1"/>
    <col min="10" max="10" width="11.28515625" style="32" customWidth="1"/>
    <col min="11" max="11" width="12.7109375" style="32" customWidth="1"/>
    <col min="12" max="12" width="11.85546875" style="32" customWidth="1"/>
    <col min="13" max="13" width="10.5703125" style="32" customWidth="1"/>
    <col min="14" max="14" width="12.28515625" style="32" customWidth="1"/>
    <col min="15" max="15" width="3.7109375" style="35" customWidth="1"/>
    <col min="16" max="16" width="11.5703125" style="32" customWidth="1"/>
    <col min="17" max="17" width="11" style="32" customWidth="1"/>
    <col min="18" max="18" width="10.7109375" style="32" customWidth="1"/>
    <col min="19" max="19" width="11.28515625" style="32" customWidth="1"/>
    <col min="20" max="20" width="10.7109375" style="32" customWidth="1"/>
    <col min="21" max="21" width="11.42578125" style="32" customWidth="1"/>
    <col min="22" max="22" width="11.7109375" style="32" customWidth="1"/>
    <col min="23" max="23" width="10.140625" style="32" customWidth="1"/>
    <col min="24" max="24" width="10.7109375" style="32" customWidth="1"/>
    <col min="25" max="16384" width="9.140625" style="32"/>
  </cols>
  <sheetData>
    <row r="1" spans="1:28" ht="33.75" customHeight="1" thickBot="1">
      <c r="A1" s="2" t="s">
        <v>40</v>
      </c>
      <c r="E1" s="33"/>
      <c r="F1" s="33"/>
      <c r="G1" s="33"/>
      <c r="H1" s="33"/>
      <c r="I1" s="33"/>
      <c r="J1" s="33"/>
      <c r="K1" s="33"/>
      <c r="L1" s="33"/>
      <c r="M1" s="33"/>
      <c r="N1" s="33"/>
      <c r="O1" s="36"/>
    </row>
    <row r="2" spans="1:28" s="67" customFormat="1" ht="165.75" customHeight="1" thickBot="1">
      <c r="A2" s="95" t="s">
        <v>66</v>
      </c>
      <c r="B2" s="96"/>
      <c r="C2" s="96"/>
      <c r="D2" s="96"/>
      <c r="E2" s="96"/>
      <c r="F2" s="96"/>
      <c r="G2" s="96"/>
      <c r="H2" s="96"/>
      <c r="I2" s="96"/>
      <c r="J2" s="96"/>
      <c r="K2" s="96"/>
      <c r="L2" s="96"/>
      <c r="M2" s="96"/>
      <c r="N2" s="96"/>
      <c r="O2" s="97"/>
      <c r="P2" s="97"/>
      <c r="Q2" s="97"/>
      <c r="R2" s="98"/>
    </row>
    <row r="3" spans="1:28" s="33" customFormat="1" ht="27" customHeight="1">
      <c r="A3" s="99" t="s">
        <v>36</v>
      </c>
      <c r="B3" s="100"/>
      <c r="C3" s="100"/>
      <c r="D3" s="100"/>
      <c r="E3" s="100"/>
      <c r="F3" s="100"/>
      <c r="G3" s="100"/>
      <c r="H3" s="100"/>
      <c r="I3" s="100"/>
      <c r="J3" s="100"/>
      <c r="K3" s="100"/>
      <c r="L3" s="100"/>
      <c r="M3" s="100"/>
      <c r="N3" s="100"/>
      <c r="O3" s="100"/>
      <c r="P3" s="100"/>
      <c r="Q3" s="100"/>
      <c r="R3" s="100"/>
    </row>
    <row r="4" spans="1:28" s="33" customFormat="1" ht="24.75" customHeight="1">
      <c r="A4" s="101" t="s">
        <v>41</v>
      </c>
      <c r="B4" s="102"/>
      <c r="C4" s="102"/>
      <c r="D4" s="102"/>
      <c r="E4" s="102"/>
      <c r="F4" s="102"/>
      <c r="G4" s="102"/>
      <c r="H4" s="102"/>
      <c r="I4" s="102"/>
      <c r="J4" s="102"/>
      <c r="K4" s="102"/>
      <c r="L4" s="102"/>
      <c r="M4" s="102"/>
      <c r="N4" s="102"/>
      <c r="O4" s="102"/>
      <c r="P4" s="102"/>
      <c r="Q4" s="102"/>
      <c r="R4" s="102"/>
    </row>
    <row r="5" spans="1:28">
      <c r="O5" s="36"/>
    </row>
    <row r="6" spans="1:28" ht="18">
      <c r="A6" s="69" t="s">
        <v>48</v>
      </c>
      <c r="B6" s="1"/>
      <c r="D6" s="32" t="s">
        <v>1</v>
      </c>
      <c r="F6" s="68"/>
      <c r="G6" s="32" t="s">
        <v>1</v>
      </c>
      <c r="H6" s="68"/>
      <c r="I6" s="68"/>
      <c r="J6" s="32" t="s">
        <v>1</v>
      </c>
      <c r="K6" s="68"/>
      <c r="L6" s="68"/>
      <c r="M6" s="32" t="s">
        <v>1</v>
      </c>
      <c r="N6" s="68"/>
      <c r="O6" s="36"/>
      <c r="Q6" s="32" t="s">
        <v>1</v>
      </c>
      <c r="T6" s="32" t="s">
        <v>1</v>
      </c>
      <c r="W6" s="32" t="s">
        <v>1</v>
      </c>
    </row>
    <row r="7" spans="1:28" ht="18">
      <c r="A7" s="6" t="s">
        <v>49</v>
      </c>
      <c r="B7" s="7"/>
      <c r="D7" s="32" t="s">
        <v>3</v>
      </c>
      <c r="G7" s="32" t="s">
        <v>3</v>
      </c>
      <c r="J7" s="32" t="s">
        <v>3</v>
      </c>
      <c r="M7" s="32" t="s">
        <v>3</v>
      </c>
      <c r="O7" s="36"/>
      <c r="Q7" s="32" t="s">
        <v>3</v>
      </c>
      <c r="T7" s="32" t="s">
        <v>3</v>
      </c>
      <c r="W7" s="32" t="s">
        <v>3</v>
      </c>
    </row>
    <row r="8" spans="1:28" ht="15">
      <c r="A8" s="103" t="s">
        <v>4</v>
      </c>
      <c r="B8" s="103" t="s">
        <v>5</v>
      </c>
      <c r="C8" s="103" t="s">
        <v>6</v>
      </c>
      <c r="D8" s="38"/>
      <c r="E8" s="105" t="s">
        <v>7</v>
      </c>
      <c r="F8" s="39" t="s">
        <v>50</v>
      </c>
      <c r="G8" s="40"/>
      <c r="H8" s="40"/>
      <c r="I8" s="40"/>
      <c r="J8" s="40"/>
      <c r="K8" s="40"/>
      <c r="L8" s="40"/>
      <c r="M8" s="40"/>
      <c r="N8" s="40"/>
      <c r="O8" s="47"/>
      <c r="P8" s="41" t="s">
        <v>8</v>
      </c>
      <c r="Q8" s="40"/>
      <c r="R8" s="40"/>
      <c r="S8" s="40"/>
      <c r="T8" s="40"/>
      <c r="U8" s="40"/>
      <c r="V8" s="40"/>
      <c r="W8" s="40"/>
      <c r="X8" s="40"/>
      <c r="Y8" s="40"/>
      <c r="Z8" s="40"/>
      <c r="AA8" s="40"/>
      <c r="AB8" s="42"/>
    </row>
    <row r="9" spans="1:28" ht="60.75" customHeight="1">
      <c r="A9" s="104"/>
      <c r="B9" s="104"/>
      <c r="C9" s="104"/>
      <c r="D9" s="43" t="s">
        <v>9</v>
      </c>
      <c r="E9" s="106"/>
      <c r="F9" s="44" t="s">
        <v>10</v>
      </c>
      <c r="G9" s="45" t="s">
        <v>9</v>
      </c>
      <c r="H9" s="45" t="s">
        <v>11</v>
      </c>
      <c r="I9" s="46" t="s">
        <v>12</v>
      </c>
      <c r="J9" s="45" t="s">
        <v>9</v>
      </c>
      <c r="K9" s="45" t="s">
        <v>11</v>
      </c>
      <c r="L9" s="46" t="s">
        <v>13</v>
      </c>
      <c r="M9" s="45" t="s">
        <v>9</v>
      </c>
      <c r="N9" s="45" t="s">
        <v>11</v>
      </c>
      <c r="O9" s="47"/>
      <c r="P9" s="46" t="s">
        <v>10</v>
      </c>
      <c r="Q9" s="45" t="s">
        <v>9</v>
      </c>
      <c r="R9" s="45" t="s">
        <v>11</v>
      </c>
      <c r="S9" s="46" t="s">
        <v>12</v>
      </c>
      <c r="T9" s="45" t="s">
        <v>9</v>
      </c>
      <c r="U9" s="45" t="s">
        <v>11</v>
      </c>
      <c r="V9" s="46" t="s">
        <v>13</v>
      </c>
      <c r="W9" s="45" t="s">
        <v>9</v>
      </c>
      <c r="X9" s="45" t="s">
        <v>11</v>
      </c>
      <c r="Y9" s="48"/>
      <c r="Z9" s="48"/>
      <c r="AA9" s="48"/>
      <c r="AB9" s="49"/>
    </row>
    <row r="10" spans="1:28" ht="27.95" customHeight="1">
      <c r="A10" s="74" t="s">
        <v>14</v>
      </c>
      <c r="B10" s="50" t="s">
        <v>15</v>
      </c>
      <c r="C10" s="55">
        <v>780</v>
      </c>
      <c r="D10" s="77"/>
      <c r="E10" s="11">
        <f t="shared" ref="E10:E19" si="0">+C10*D10</f>
        <v>0</v>
      </c>
      <c r="F10" s="52">
        <f>C10+(C10*0.05)</f>
        <v>819</v>
      </c>
      <c r="G10" s="78"/>
      <c r="H10" s="53">
        <f>F10*G10</f>
        <v>0</v>
      </c>
      <c r="I10" s="54">
        <f>C10+(C10*0.1)</f>
        <v>858</v>
      </c>
      <c r="J10" s="78"/>
      <c r="K10" s="30">
        <f>I10*J10</f>
        <v>0</v>
      </c>
      <c r="L10" s="54">
        <f>C10+(C10*0.15)</f>
        <v>897</v>
      </c>
      <c r="M10" s="78"/>
      <c r="N10" s="30">
        <f>L10*M10</f>
        <v>0</v>
      </c>
      <c r="O10" s="19"/>
      <c r="P10" s="23">
        <f t="shared" ref="P10:P19" si="1">C10-(C10*0.05)</f>
        <v>741</v>
      </c>
      <c r="Q10" s="79"/>
      <c r="R10" s="24">
        <f>P10*Q10</f>
        <v>0</v>
      </c>
      <c r="S10" s="23">
        <f t="shared" ref="S10:S19" si="2">C10-(C10*0.1)</f>
        <v>702</v>
      </c>
      <c r="T10" s="79"/>
      <c r="U10" s="24">
        <f>S10*T10</f>
        <v>0</v>
      </c>
      <c r="V10" s="23">
        <f t="shared" ref="V10:V19" si="3">C10-(C10*0.15)</f>
        <v>663</v>
      </c>
      <c r="W10" s="79"/>
      <c r="X10" s="24">
        <f>V10*W10</f>
        <v>0</v>
      </c>
    </row>
    <row r="11" spans="1:28" ht="27.95" customHeight="1">
      <c r="A11" s="74" t="s">
        <v>16</v>
      </c>
      <c r="B11" s="50" t="s">
        <v>15</v>
      </c>
      <c r="C11" s="55">
        <v>1573</v>
      </c>
      <c r="D11" s="77"/>
      <c r="E11" s="11">
        <f t="shared" si="0"/>
        <v>0</v>
      </c>
      <c r="F11" s="52">
        <f t="shared" ref="F11:F19" si="4">C11+(C11*0.05)</f>
        <v>1651.65</v>
      </c>
      <c r="G11" s="78"/>
      <c r="H11" s="53">
        <f t="shared" ref="H11:H19" si="5">F11*G11</f>
        <v>0</v>
      </c>
      <c r="I11" s="54">
        <f t="shared" ref="I11:I19" si="6">C11+(C11*0.1)</f>
        <v>1730.3</v>
      </c>
      <c r="J11" s="78"/>
      <c r="K11" s="30">
        <f t="shared" ref="K11:K19" si="7">I11*J11</f>
        <v>0</v>
      </c>
      <c r="L11" s="54">
        <f t="shared" ref="L11:L19" si="8">C11+(C11*0.15)</f>
        <v>1808.95</v>
      </c>
      <c r="M11" s="78"/>
      <c r="N11" s="30">
        <f t="shared" ref="N11:N19" si="9">L11*M11</f>
        <v>0</v>
      </c>
      <c r="O11" s="19"/>
      <c r="P11" s="23">
        <f t="shared" si="1"/>
        <v>1494.35</v>
      </c>
      <c r="Q11" s="79"/>
      <c r="R11" s="24">
        <f t="shared" ref="R11:R19" si="10">P11*Q11</f>
        <v>0</v>
      </c>
      <c r="S11" s="23">
        <f t="shared" si="2"/>
        <v>1415.7</v>
      </c>
      <c r="T11" s="79"/>
      <c r="U11" s="24">
        <f t="shared" ref="U11:U19" si="11">S11*T11</f>
        <v>0</v>
      </c>
      <c r="V11" s="23">
        <f t="shared" si="3"/>
        <v>1337.05</v>
      </c>
      <c r="W11" s="79"/>
      <c r="X11" s="24">
        <f t="shared" ref="X11:X19" si="12">V11*W11</f>
        <v>0</v>
      </c>
      <c r="AA11" s="34"/>
    </row>
    <row r="12" spans="1:28" ht="27.95" customHeight="1">
      <c r="A12" s="61" t="s">
        <v>17</v>
      </c>
      <c r="B12" s="50" t="s">
        <v>15</v>
      </c>
      <c r="C12" s="55">
        <v>237</v>
      </c>
      <c r="D12" s="77"/>
      <c r="E12" s="11">
        <f t="shared" si="0"/>
        <v>0</v>
      </c>
      <c r="F12" s="52">
        <f t="shared" si="4"/>
        <v>248.85</v>
      </c>
      <c r="G12" s="78"/>
      <c r="H12" s="53">
        <f t="shared" si="5"/>
        <v>0</v>
      </c>
      <c r="I12" s="54">
        <f t="shared" si="6"/>
        <v>260.7</v>
      </c>
      <c r="J12" s="78"/>
      <c r="K12" s="30">
        <f t="shared" si="7"/>
        <v>0</v>
      </c>
      <c r="L12" s="54">
        <f t="shared" si="8"/>
        <v>272.55</v>
      </c>
      <c r="M12" s="78"/>
      <c r="N12" s="30">
        <f t="shared" si="9"/>
        <v>0</v>
      </c>
      <c r="O12" s="19"/>
      <c r="P12" s="23">
        <f t="shared" si="1"/>
        <v>225.15</v>
      </c>
      <c r="Q12" s="79"/>
      <c r="R12" s="24">
        <f t="shared" si="10"/>
        <v>0</v>
      </c>
      <c r="S12" s="23">
        <f t="shared" si="2"/>
        <v>213.3</v>
      </c>
      <c r="T12" s="79"/>
      <c r="U12" s="24">
        <f t="shared" si="11"/>
        <v>0</v>
      </c>
      <c r="V12" s="23">
        <f t="shared" si="3"/>
        <v>201.45</v>
      </c>
      <c r="W12" s="79"/>
      <c r="X12" s="24">
        <f t="shared" si="12"/>
        <v>0</v>
      </c>
      <c r="AA12" s="34"/>
    </row>
    <row r="13" spans="1:28" ht="27.95" customHeight="1">
      <c r="A13" s="74" t="s">
        <v>18</v>
      </c>
      <c r="B13" s="50" t="s">
        <v>15</v>
      </c>
      <c r="C13" s="55">
        <v>2394</v>
      </c>
      <c r="D13" s="77"/>
      <c r="E13" s="11">
        <f t="shared" si="0"/>
        <v>0</v>
      </c>
      <c r="F13" s="52">
        <f t="shared" si="4"/>
        <v>2513.6999999999998</v>
      </c>
      <c r="G13" s="78"/>
      <c r="H13" s="53">
        <f t="shared" si="5"/>
        <v>0</v>
      </c>
      <c r="I13" s="54">
        <f t="shared" si="6"/>
        <v>2633.4</v>
      </c>
      <c r="J13" s="78"/>
      <c r="K13" s="30">
        <f t="shared" si="7"/>
        <v>0</v>
      </c>
      <c r="L13" s="54">
        <f t="shared" si="8"/>
        <v>2753.1</v>
      </c>
      <c r="M13" s="78"/>
      <c r="N13" s="30">
        <f t="shared" si="9"/>
        <v>0</v>
      </c>
      <c r="O13" s="19"/>
      <c r="P13" s="23">
        <f t="shared" si="1"/>
        <v>2274.3000000000002</v>
      </c>
      <c r="Q13" s="79"/>
      <c r="R13" s="24">
        <f t="shared" si="10"/>
        <v>0</v>
      </c>
      <c r="S13" s="23">
        <f t="shared" si="2"/>
        <v>2154.6</v>
      </c>
      <c r="T13" s="79"/>
      <c r="U13" s="24">
        <f t="shared" si="11"/>
        <v>0</v>
      </c>
      <c r="V13" s="23">
        <f t="shared" si="3"/>
        <v>2034.9</v>
      </c>
      <c r="W13" s="79"/>
      <c r="X13" s="24">
        <f t="shared" si="12"/>
        <v>0</v>
      </c>
      <c r="AA13" s="34"/>
    </row>
    <row r="14" spans="1:28" ht="28.9" customHeight="1">
      <c r="A14" s="74" t="s">
        <v>19</v>
      </c>
      <c r="B14" s="50" t="s">
        <v>15</v>
      </c>
      <c r="C14" s="55">
        <v>1700</v>
      </c>
      <c r="D14" s="77"/>
      <c r="E14" s="11">
        <f t="shared" si="0"/>
        <v>0</v>
      </c>
      <c r="F14" s="52">
        <f t="shared" si="4"/>
        <v>1785</v>
      </c>
      <c r="G14" s="78"/>
      <c r="H14" s="53">
        <f t="shared" si="5"/>
        <v>0</v>
      </c>
      <c r="I14" s="54">
        <f t="shared" si="6"/>
        <v>1870</v>
      </c>
      <c r="J14" s="78"/>
      <c r="K14" s="30">
        <f t="shared" si="7"/>
        <v>0</v>
      </c>
      <c r="L14" s="54">
        <f t="shared" si="8"/>
        <v>1955</v>
      </c>
      <c r="M14" s="78"/>
      <c r="N14" s="30">
        <f t="shared" si="9"/>
        <v>0</v>
      </c>
      <c r="O14" s="19"/>
      <c r="P14" s="23">
        <f t="shared" si="1"/>
        <v>1615</v>
      </c>
      <c r="Q14" s="79"/>
      <c r="R14" s="24">
        <f t="shared" si="10"/>
        <v>0</v>
      </c>
      <c r="S14" s="23">
        <f t="shared" si="2"/>
        <v>1530</v>
      </c>
      <c r="T14" s="79"/>
      <c r="U14" s="24">
        <f t="shared" si="11"/>
        <v>0</v>
      </c>
      <c r="V14" s="23">
        <f t="shared" si="3"/>
        <v>1445</v>
      </c>
      <c r="W14" s="79"/>
      <c r="X14" s="24">
        <f t="shared" si="12"/>
        <v>0</v>
      </c>
      <c r="AA14" s="71"/>
    </row>
    <row r="15" spans="1:28" ht="27.95" customHeight="1">
      <c r="A15" s="74" t="s">
        <v>20</v>
      </c>
      <c r="B15" s="50" t="s">
        <v>15</v>
      </c>
      <c r="C15" s="55">
        <v>782</v>
      </c>
      <c r="D15" s="77"/>
      <c r="E15" s="11">
        <f t="shared" si="0"/>
        <v>0</v>
      </c>
      <c r="F15" s="52">
        <f t="shared" si="4"/>
        <v>821.1</v>
      </c>
      <c r="G15" s="78"/>
      <c r="H15" s="53">
        <f t="shared" si="5"/>
        <v>0</v>
      </c>
      <c r="I15" s="54">
        <f t="shared" si="6"/>
        <v>860.2</v>
      </c>
      <c r="J15" s="78"/>
      <c r="K15" s="30">
        <f t="shared" si="7"/>
        <v>0</v>
      </c>
      <c r="L15" s="54">
        <f t="shared" si="8"/>
        <v>899.3</v>
      </c>
      <c r="M15" s="78"/>
      <c r="N15" s="30">
        <f t="shared" si="9"/>
        <v>0</v>
      </c>
      <c r="O15" s="19"/>
      <c r="P15" s="23">
        <f t="shared" si="1"/>
        <v>742.9</v>
      </c>
      <c r="Q15" s="79"/>
      <c r="R15" s="24">
        <f t="shared" si="10"/>
        <v>0</v>
      </c>
      <c r="S15" s="23">
        <f t="shared" si="2"/>
        <v>703.8</v>
      </c>
      <c r="T15" s="79"/>
      <c r="U15" s="24">
        <f t="shared" si="11"/>
        <v>0</v>
      </c>
      <c r="V15" s="23">
        <f t="shared" si="3"/>
        <v>664.7</v>
      </c>
      <c r="W15" s="79"/>
      <c r="X15" s="24">
        <f t="shared" si="12"/>
        <v>0</v>
      </c>
      <c r="AA15" s="34"/>
    </row>
    <row r="16" spans="1:28" ht="25.9" customHeight="1">
      <c r="A16" s="74" t="s">
        <v>21</v>
      </c>
      <c r="B16" s="50" t="s">
        <v>15</v>
      </c>
      <c r="C16" s="20">
        <v>1779</v>
      </c>
      <c r="D16" s="77"/>
      <c r="E16" s="11">
        <f t="shared" si="0"/>
        <v>0</v>
      </c>
      <c r="F16" s="52">
        <f t="shared" si="4"/>
        <v>1867.95</v>
      </c>
      <c r="G16" s="78"/>
      <c r="H16" s="53">
        <f t="shared" si="5"/>
        <v>0</v>
      </c>
      <c r="I16" s="54">
        <f t="shared" si="6"/>
        <v>1956.9</v>
      </c>
      <c r="J16" s="78"/>
      <c r="K16" s="30">
        <f t="shared" si="7"/>
        <v>0</v>
      </c>
      <c r="L16" s="54">
        <f t="shared" si="8"/>
        <v>2045.85</v>
      </c>
      <c r="M16" s="78"/>
      <c r="N16" s="30">
        <f t="shared" si="9"/>
        <v>0</v>
      </c>
      <c r="O16" s="19"/>
      <c r="P16" s="23">
        <f t="shared" si="1"/>
        <v>1690.05</v>
      </c>
      <c r="Q16" s="79"/>
      <c r="R16" s="24">
        <f t="shared" si="10"/>
        <v>0</v>
      </c>
      <c r="S16" s="23">
        <f t="shared" si="2"/>
        <v>1601.1</v>
      </c>
      <c r="T16" s="79"/>
      <c r="U16" s="24">
        <f t="shared" si="11"/>
        <v>0</v>
      </c>
      <c r="V16" s="23">
        <f t="shared" si="3"/>
        <v>1512.15</v>
      </c>
      <c r="W16" s="79"/>
      <c r="X16" s="24">
        <f t="shared" si="12"/>
        <v>0</v>
      </c>
      <c r="AA16" s="34"/>
    </row>
    <row r="17" spans="1:27" ht="28.15" customHeight="1">
      <c r="A17" s="74" t="s">
        <v>22</v>
      </c>
      <c r="B17" s="50" t="s">
        <v>15</v>
      </c>
      <c r="C17" s="21">
        <v>2285</v>
      </c>
      <c r="D17" s="77"/>
      <c r="E17" s="11">
        <f t="shared" si="0"/>
        <v>0</v>
      </c>
      <c r="F17" s="52">
        <f t="shared" si="4"/>
        <v>2399.25</v>
      </c>
      <c r="G17" s="78"/>
      <c r="H17" s="53">
        <f t="shared" si="5"/>
        <v>0</v>
      </c>
      <c r="I17" s="54">
        <f t="shared" si="6"/>
        <v>2513.5</v>
      </c>
      <c r="J17" s="78"/>
      <c r="K17" s="30">
        <f t="shared" si="7"/>
        <v>0</v>
      </c>
      <c r="L17" s="54">
        <f t="shared" si="8"/>
        <v>2627.75</v>
      </c>
      <c r="M17" s="78"/>
      <c r="N17" s="30">
        <f t="shared" si="9"/>
        <v>0</v>
      </c>
      <c r="O17" s="19"/>
      <c r="P17" s="23">
        <f t="shared" si="1"/>
        <v>2170.75</v>
      </c>
      <c r="Q17" s="79"/>
      <c r="R17" s="24">
        <f t="shared" si="10"/>
        <v>0</v>
      </c>
      <c r="S17" s="23">
        <f t="shared" si="2"/>
        <v>2056.5</v>
      </c>
      <c r="T17" s="79"/>
      <c r="U17" s="24">
        <f t="shared" si="11"/>
        <v>0</v>
      </c>
      <c r="V17" s="23">
        <f t="shared" si="3"/>
        <v>1942.25</v>
      </c>
      <c r="W17" s="79"/>
      <c r="X17" s="24">
        <f t="shared" si="12"/>
        <v>0</v>
      </c>
      <c r="AA17" s="34"/>
    </row>
    <row r="18" spans="1:27" ht="27.95" customHeight="1">
      <c r="A18" s="74" t="s">
        <v>23</v>
      </c>
      <c r="B18" s="50" t="s">
        <v>15</v>
      </c>
      <c r="C18" s="55">
        <v>787</v>
      </c>
      <c r="D18" s="77"/>
      <c r="E18" s="11">
        <f t="shared" si="0"/>
        <v>0</v>
      </c>
      <c r="F18" s="52">
        <f t="shared" si="4"/>
        <v>826.35</v>
      </c>
      <c r="G18" s="78"/>
      <c r="H18" s="53">
        <f t="shared" si="5"/>
        <v>0</v>
      </c>
      <c r="I18" s="54">
        <f t="shared" si="6"/>
        <v>865.7</v>
      </c>
      <c r="J18" s="78"/>
      <c r="K18" s="30">
        <f t="shared" si="7"/>
        <v>0</v>
      </c>
      <c r="L18" s="54">
        <f t="shared" si="8"/>
        <v>905.05</v>
      </c>
      <c r="M18" s="78"/>
      <c r="N18" s="30">
        <f t="shared" si="9"/>
        <v>0</v>
      </c>
      <c r="O18" s="19"/>
      <c r="P18" s="23">
        <f t="shared" si="1"/>
        <v>747.65</v>
      </c>
      <c r="Q18" s="79"/>
      <c r="R18" s="24">
        <f t="shared" si="10"/>
        <v>0</v>
      </c>
      <c r="S18" s="23">
        <f t="shared" si="2"/>
        <v>708.3</v>
      </c>
      <c r="T18" s="79"/>
      <c r="U18" s="24">
        <f t="shared" si="11"/>
        <v>0</v>
      </c>
      <c r="V18" s="23">
        <f t="shared" si="3"/>
        <v>668.95</v>
      </c>
      <c r="W18" s="79"/>
      <c r="X18" s="24">
        <f t="shared" si="12"/>
        <v>0</v>
      </c>
      <c r="AA18" s="34"/>
    </row>
    <row r="19" spans="1:27" ht="27.95" customHeight="1">
      <c r="A19" s="73" t="s">
        <v>24</v>
      </c>
      <c r="B19" s="56" t="s">
        <v>15</v>
      </c>
      <c r="C19" s="51">
        <v>2098</v>
      </c>
      <c r="D19" s="77"/>
      <c r="E19" s="25">
        <f t="shared" si="0"/>
        <v>0</v>
      </c>
      <c r="F19" s="52">
        <f t="shared" si="4"/>
        <v>2202.9</v>
      </c>
      <c r="G19" s="78"/>
      <c r="H19" s="53">
        <f t="shared" si="5"/>
        <v>0</v>
      </c>
      <c r="I19" s="54">
        <f t="shared" si="6"/>
        <v>2307.8000000000002</v>
      </c>
      <c r="J19" s="78"/>
      <c r="K19" s="30">
        <f t="shared" si="7"/>
        <v>0</v>
      </c>
      <c r="L19" s="54">
        <f t="shared" si="8"/>
        <v>2412.6999999999998</v>
      </c>
      <c r="M19" s="78"/>
      <c r="N19" s="30">
        <f t="shared" si="9"/>
        <v>0</v>
      </c>
      <c r="O19" s="19"/>
      <c r="P19" s="23">
        <f t="shared" si="1"/>
        <v>1993.1</v>
      </c>
      <c r="Q19" s="79"/>
      <c r="R19" s="24">
        <f t="shared" si="10"/>
        <v>0</v>
      </c>
      <c r="S19" s="23">
        <f t="shared" si="2"/>
        <v>1888.2</v>
      </c>
      <c r="T19" s="79"/>
      <c r="U19" s="24">
        <f t="shared" si="11"/>
        <v>0</v>
      </c>
      <c r="V19" s="23">
        <f t="shared" si="3"/>
        <v>1783.3</v>
      </c>
      <c r="W19" s="79"/>
      <c r="X19" s="24">
        <f t="shared" si="12"/>
        <v>0</v>
      </c>
    </row>
    <row r="20" spans="1:27" ht="33" customHeight="1">
      <c r="A20" s="88" t="s">
        <v>25</v>
      </c>
      <c r="B20" s="88"/>
      <c r="C20" s="88"/>
      <c r="D20" s="89"/>
      <c r="E20" s="26">
        <f>SUM(E10:E19)</f>
        <v>0</v>
      </c>
      <c r="F20" s="31"/>
      <c r="G20" s="70"/>
      <c r="H20" s="57">
        <f>SUM(H10:H19)</f>
        <v>0</v>
      </c>
      <c r="I20" s="58"/>
      <c r="J20" s="31"/>
      <c r="K20" s="59">
        <f>SUM(K10:K19)</f>
        <v>0</v>
      </c>
      <c r="L20" s="58"/>
      <c r="M20" s="31"/>
      <c r="N20" s="57">
        <f>SUM(N10:N19)</f>
        <v>0</v>
      </c>
      <c r="O20" s="8"/>
      <c r="P20" s="9"/>
      <c r="Q20" s="9"/>
      <c r="R20" s="26">
        <f>SUM(R10:R19)</f>
        <v>0</v>
      </c>
      <c r="S20" s="27"/>
      <c r="T20" s="9"/>
      <c r="U20" s="24">
        <f>SUM(U10:U19)</f>
        <v>0</v>
      </c>
      <c r="V20" s="27"/>
      <c r="W20" s="9"/>
      <c r="X20" s="24">
        <f>SUM(X10:X19)</f>
        <v>0</v>
      </c>
      <c r="AA20" s="34"/>
    </row>
    <row r="21" spans="1:27" s="34" customFormat="1" ht="40.5" customHeight="1">
      <c r="A21" s="90" t="s">
        <v>26</v>
      </c>
      <c r="B21" s="91"/>
      <c r="C21" s="91"/>
      <c r="D21" s="92"/>
      <c r="E21" s="51">
        <f>SUM(C10:C19)</f>
        <v>14415</v>
      </c>
      <c r="G21" s="3" t="s">
        <v>51</v>
      </c>
      <c r="H21" s="3">
        <f>SUM(F10:F19)</f>
        <v>15135.75</v>
      </c>
      <c r="I21" s="60"/>
      <c r="J21" s="3" t="s">
        <v>52</v>
      </c>
      <c r="K21" s="3">
        <f>SUM(I10:I19)</f>
        <v>15856.5</v>
      </c>
      <c r="L21" s="60"/>
      <c r="M21" s="3" t="s">
        <v>53</v>
      </c>
      <c r="N21" s="3">
        <f>SUM(L10:L19)</f>
        <v>16577.25</v>
      </c>
      <c r="O21" s="22"/>
      <c r="P21" s="10"/>
      <c r="Q21" s="3" t="s">
        <v>54</v>
      </c>
      <c r="R21" s="3">
        <f>SUM(P10:P19)</f>
        <v>13694.25</v>
      </c>
      <c r="S21" s="28"/>
      <c r="T21" s="3" t="s">
        <v>55</v>
      </c>
      <c r="U21" s="3">
        <f>SUM(S10:S19)</f>
        <v>12973.5</v>
      </c>
      <c r="V21" s="28"/>
      <c r="W21" s="3" t="s">
        <v>56</v>
      </c>
      <c r="X21" s="3">
        <f>SUM(V10:V19)</f>
        <v>12252.75</v>
      </c>
    </row>
    <row r="22" spans="1:27" ht="27.95" customHeight="1">
      <c r="A22" s="93" t="s">
        <v>39</v>
      </c>
      <c r="B22" s="93"/>
      <c r="C22" s="93"/>
      <c r="D22" s="93"/>
      <c r="E22" s="12">
        <f>SUM(E20/E21)</f>
        <v>0</v>
      </c>
      <c r="F22" s="31"/>
      <c r="G22" s="31"/>
      <c r="H22" s="12">
        <f>SUM(H20/H21)</f>
        <v>0</v>
      </c>
      <c r="I22" s="58"/>
      <c r="J22" s="31"/>
      <c r="K22" s="12">
        <f>K20/K21</f>
        <v>0</v>
      </c>
      <c r="L22" s="58"/>
      <c r="M22" s="31"/>
      <c r="N22" s="12">
        <f>N20/N21</f>
        <v>0</v>
      </c>
      <c r="O22" s="8"/>
      <c r="P22" s="9"/>
      <c r="Q22" s="9"/>
      <c r="R22" s="12">
        <f>SUM(R20/R21)</f>
        <v>0</v>
      </c>
      <c r="S22" s="27"/>
      <c r="T22" s="9"/>
      <c r="U22" s="29">
        <f>SUM(U20/U21)</f>
        <v>0</v>
      </c>
      <c r="V22" s="27"/>
      <c r="W22" s="9"/>
      <c r="X22" s="29">
        <f>SUM(X20/X21)</f>
        <v>0</v>
      </c>
    </row>
    <row r="23" spans="1:27" ht="21" customHeight="1">
      <c r="A23" s="88"/>
      <c r="B23" s="88"/>
      <c r="C23" s="88"/>
      <c r="D23" s="88"/>
      <c r="E23" s="88"/>
      <c r="F23" s="31"/>
      <c r="G23" s="31"/>
      <c r="H23" s="31"/>
      <c r="I23" s="31"/>
      <c r="J23" s="31"/>
      <c r="K23" s="31"/>
      <c r="L23" s="31"/>
      <c r="M23" s="31"/>
      <c r="N23" s="31"/>
    </row>
    <row r="24" spans="1:27" ht="21" customHeight="1">
      <c r="A24" s="72"/>
      <c r="B24" s="72"/>
      <c r="C24" s="72"/>
      <c r="D24" s="72"/>
      <c r="E24" s="72"/>
      <c r="F24" s="72"/>
      <c r="G24" s="72"/>
      <c r="H24" s="72"/>
      <c r="I24" s="72"/>
      <c r="J24" s="72"/>
      <c r="K24" s="72"/>
      <c r="L24" s="72"/>
      <c r="M24" s="72"/>
      <c r="N24" s="72"/>
    </row>
    <row r="25" spans="1:27" ht="21" customHeight="1">
      <c r="A25" s="94" t="s">
        <v>27</v>
      </c>
      <c r="B25" s="94"/>
      <c r="C25" s="94"/>
      <c r="D25" s="94"/>
      <c r="E25" s="94"/>
      <c r="F25" s="41" t="s">
        <v>50</v>
      </c>
      <c r="G25" s="40"/>
      <c r="H25" s="40"/>
      <c r="I25" s="40"/>
      <c r="J25" s="40"/>
      <c r="K25" s="40"/>
      <c r="L25" s="40"/>
      <c r="M25" s="40"/>
      <c r="N25" s="40"/>
      <c r="P25" s="41" t="s">
        <v>8</v>
      </c>
      <c r="Q25" s="40"/>
      <c r="R25" s="40"/>
      <c r="S25" s="40"/>
      <c r="T25" s="40"/>
      <c r="U25" s="40"/>
      <c r="V25" s="40"/>
      <c r="W25" s="40"/>
      <c r="X25" s="40"/>
    </row>
    <row r="26" spans="1:27" ht="49.5" customHeight="1">
      <c r="A26" s="4" t="s">
        <v>4</v>
      </c>
      <c r="B26" s="37" t="s">
        <v>5</v>
      </c>
      <c r="C26" s="46" t="s">
        <v>6</v>
      </c>
      <c r="D26" s="45" t="s">
        <v>9</v>
      </c>
      <c r="E26" s="45" t="s">
        <v>11</v>
      </c>
      <c r="F26" s="46" t="s">
        <v>10</v>
      </c>
      <c r="G26" s="45" t="s">
        <v>9</v>
      </c>
      <c r="H26" s="45" t="s">
        <v>11</v>
      </c>
      <c r="I26" s="46" t="s">
        <v>12</v>
      </c>
      <c r="J26" s="45" t="s">
        <v>9</v>
      </c>
      <c r="K26" s="45" t="s">
        <v>11</v>
      </c>
      <c r="L26" s="46" t="s">
        <v>13</v>
      </c>
      <c r="M26" s="45" t="s">
        <v>9</v>
      </c>
      <c r="N26" s="45" t="s">
        <v>11</v>
      </c>
      <c r="P26" s="46" t="s">
        <v>10</v>
      </c>
      <c r="Q26" s="45" t="s">
        <v>9</v>
      </c>
      <c r="R26" s="45" t="s">
        <v>11</v>
      </c>
      <c r="S26" s="46" t="s">
        <v>12</v>
      </c>
      <c r="T26" s="45" t="s">
        <v>9</v>
      </c>
      <c r="U26" s="45" t="s">
        <v>11</v>
      </c>
      <c r="V26" s="46" t="s">
        <v>13</v>
      </c>
      <c r="W26" s="45" t="s">
        <v>9</v>
      </c>
      <c r="X26" s="45" t="s">
        <v>11</v>
      </c>
    </row>
    <row r="27" spans="1:27" s="9" customFormat="1" ht="46.5" customHeight="1">
      <c r="A27" s="73" t="s">
        <v>28</v>
      </c>
      <c r="B27" s="62" t="s">
        <v>29</v>
      </c>
      <c r="C27" s="3">
        <v>1961</v>
      </c>
      <c r="D27" s="80"/>
      <c r="E27" s="11">
        <f>+C27*D27</f>
        <v>0</v>
      </c>
      <c r="F27" s="52">
        <f>C27+(C27*0.05)</f>
        <v>2059.0500000000002</v>
      </c>
      <c r="G27" s="78"/>
      <c r="H27" s="53">
        <f>F27*G27</f>
        <v>0</v>
      </c>
      <c r="I27" s="54">
        <f>C27+(C27*0.1)</f>
        <v>2157.1</v>
      </c>
      <c r="J27" s="78"/>
      <c r="K27" s="30">
        <f>I27*J27</f>
        <v>0</v>
      </c>
      <c r="L27" s="54">
        <f>C27+(C27*0.15)</f>
        <v>2255.15</v>
      </c>
      <c r="M27" s="78"/>
      <c r="N27" s="30">
        <f>L27*M27</f>
        <v>0</v>
      </c>
      <c r="O27" s="15"/>
      <c r="P27" s="16">
        <f>C27-(C27*0.05)</f>
        <v>1862.95</v>
      </c>
      <c r="Q27" s="82"/>
      <c r="R27" s="11">
        <f>P27*Q27</f>
        <v>0</v>
      </c>
      <c r="S27" s="16">
        <f>C27-(C27*0.1)</f>
        <v>1764.9</v>
      </c>
      <c r="T27" s="82"/>
      <c r="U27" s="11">
        <f>S27*T27</f>
        <v>0</v>
      </c>
      <c r="V27" s="16">
        <f>C27-(C27*0.15)</f>
        <v>1666.85</v>
      </c>
      <c r="W27" s="82"/>
      <c r="X27" s="11">
        <f>V27*W27</f>
        <v>0</v>
      </c>
    </row>
    <row r="28" spans="1:27" s="9" customFormat="1" ht="46.5" customHeight="1">
      <c r="A28" s="73" t="s">
        <v>30</v>
      </c>
      <c r="B28" s="62" t="s">
        <v>29</v>
      </c>
      <c r="C28" s="55">
        <v>1481</v>
      </c>
      <c r="D28" s="81"/>
      <c r="E28" s="11">
        <f>+C28*D28</f>
        <v>0</v>
      </c>
      <c r="F28" s="52">
        <f t="shared" ref="F28:F30" si="13">C28+(C28*0.05)</f>
        <v>1555.05</v>
      </c>
      <c r="G28" s="78"/>
      <c r="H28" s="53">
        <f t="shared" ref="H28:H30" si="14">F28*G28</f>
        <v>0</v>
      </c>
      <c r="I28" s="54">
        <f t="shared" ref="I28:I30" si="15">C28+(C28*0.1)</f>
        <v>1629.1</v>
      </c>
      <c r="J28" s="78"/>
      <c r="K28" s="30">
        <f t="shared" ref="K28:K30" si="16">I28*J28</f>
        <v>0</v>
      </c>
      <c r="L28" s="54">
        <f t="shared" ref="L28:L30" si="17">C28+(C28*0.15)</f>
        <v>1703.15</v>
      </c>
      <c r="M28" s="78"/>
      <c r="N28" s="30">
        <f t="shared" ref="N28:N30" si="18">L28*M28</f>
        <v>0</v>
      </c>
      <c r="O28" s="15"/>
      <c r="P28" s="16">
        <f>C28-(C28*0.05)</f>
        <v>1406.95</v>
      </c>
      <c r="Q28" s="82"/>
      <c r="R28" s="11">
        <f t="shared" ref="R28:R30" si="19">P28*Q28</f>
        <v>0</v>
      </c>
      <c r="S28" s="16">
        <f>C28-(C28*0.1)</f>
        <v>1332.9</v>
      </c>
      <c r="T28" s="82"/>
      <c r="U28" s="11">
        <f t="shared" ref="U28:U30" si="20">S28*T28</f>
        <v>0</v>
      </c>
      <c r="V28" s="16">
        <f>C28-(C28*0.15)</f>
        <v>1258.8499999999999</v>
      </c>
      <c r="W28" s="82"/>
      <c r="X28" s="11">
        <f t="shared" ref="X28:X30" si="21">V28*W28</f>
        <v>0</v>
      </c>
    </row>
    <row r="29" spans="1:27" s="9" customFormat="1" ht="46.5" customHeight="1">
      <c r="A29" s="73" t="s">
        <v>31</v>
      </c>
      <c r="B29" s="62" t="s">
        <v>29</v>
      </c>
      <c r="C29" s="55">
        <v>2366</v>
      </c>
      <c r="D29" s="81"/>
      <c r="E29" s="11">
        <f>+C29*D29</f>
        <v>0</v>
      </c>
      <c r="F29" s="52">
        <f t="shared" si="13"/>
        <v>2484.3000000000002</v>
      </c>
      <c r="G29" s="78"/>
      <c r="H29" s="53">
        <f t="shared" si="14"/>
        <v>0</v>
      </c>
      <c r="I29" s="54">
        <f t="shared" si="15"/>
        <v>2602.6</v>
      </c>
      <c r="J29" s="78"/>
      <c r="K29" s="30">
        <f t="shared" si="16"/>
        <v>0</v>
      </c>
      <c r="L29" s="54">
        <f t="shared" si="17"/>
        <v>2720.9</v>
      </c>
      <c r="M29" s="78"/>
      <c r="N29" s="30">
        <f t="shared" si="18"/>
        <v>0</v>
      </c>
      <c r="O29" s="15"/>
      <c r="P29" s="16">
        <f>C29-(C29*0.05)</f>
        <v>2247.6999999999998</v>
      </c>
      <c r="Q29" s="82"/>
      <c r="R29" s="11">
        <f t="shared" si="19"/>
        <v>0</v>
      </c>
      <c r="S29" s="16">
        <f>C29-(C29*0.1)</f>
        <v>2129.4</v>
      </c>
      <c r="T29" s="82"/>
      <c r="U29" s="11">
        <f t="shared" si="20"/>
        <v>0</v>
      </c>
      <c r="V29" s="16">
        <f>C29-(C29*0.15)</f>
        <v>2011.1</v>
      </c>
      <c r="W29" s="82"/>
      <c r="X29" s="11">
        <f t="shared" si="21"/>
        <v>0</v>
      </c>
    </row>
    <row r="30" spans="1:27" s="9" customFormat="1" ht="46.5" customHeight="1">
      <c r="A30" s="63" t="s">
        <v>32</v>
      </c>
      <c r="B30" s="62" t="s">
        <v>29</v>
      </c>
      <c r="C30" s="55">
        <v>1622</v>
      </c>
      <c r="D30" s="81"/>
      <c r="E30" s="11">
        <f>+C30*D30</f>
        <v>0</v>
      </c>
      <c r="F30" s="52">
        <f t="shared" si="13"/>
        <v>1703.1</v>
      </c>
      <c r="G30" s="78"/>
      <c r="H30" s="53">
        <f t="shared" si="14"/>
        <v>0</v>
      </c>
      <c r="I30" s="54">
        <f t="shared" si="15"/>
        <v>1784.2</v>
      </c>
      <c r="J30" s="78"/>
      <c r="K30" s="30">
        <f t="shared" si="16"/>
        <v>0</v>
      </c>
      <c r="L30" s="54">
        <f t="shared" si="17"/>
        <v>1865.3</v>
      </c>
      <c r="M30" s="78"/>
      <c r="N30" s="30">
        <f t="shared" si="18"/>
        <v>0</v>
      </c>
      <c r="O30" s="15"/>
      <c r="P30" s="16">
        <f>C30-(C30*0.05)</f>
        <v>1540.9</v>
      </c>
      <c r="Q30" s="82"/>
      <c r="R30" s="11">
        <f t="shared" si="19"/>
        <v>0</v>
      </c>
      <c r="S30" s="16">
        <f>C30-(C30*0.1)</f>
        <v>1459.8</v>
      </c>
      <c r="T30" s="82"/>
      <c r="U30" s="11">
        <f t="shared" si="20"/>
        <v>0</v>
      </c>
      <c r="V30" s="16">
        <f>C30-(C30*0.15)</f>
        <v>1378.7</v>
      </c>
      <c r="W30" s="82"/>
      <c r="X30" s="11">
        <f t="shared" si="21"/>
        <v>0</v>
      </c>
    </row>
    <row r="31" spans="1:27" s="9" customFormat="1" ht="28.5" customHeight="1">
      <c r="A31" s="83" t="s">
        <v>33</v>
      </c>
      <c r="B31" s="84"/>
      <c r="C31" s="84"/>
      <c r="D31" s="85"/>
      <c r="E31" s="17">
        <f>SUM(E27:E30)</f>
        <v>0</v>
      </c>
      <c r="F31" s="5"/>
      <c r="G31" s="5"/>
      <c r="H31" s="18">
        <f>SUM(H27:H30)</f>
        <v>0</v>
      </c>
      <c r="I31" s="5"/>
      <c r="J31" s="5"/>
      <c r="K31" s="18">
        <f>SUM(K27:K30)</f>
        <v>0</v>
      </c>
      <c r="L31" s="5"/>
      <c r="M31" s="5"/>
      <c r="N31" s="18">
        <f>SUM(N27:N30)</f>
        <v>0</v>
      </c>
      <c r="O31" s="13"/>
      <c r="P31" s="5"/>
      <c r="Q31" s="5"/>
      <c r="R31" s="18">
        <f>SUM(R27:R30)</f>
        <v>0</v>
      </c>
      <c r="S31" s="5"/>
      <c r="T31" s="5"/>
      <c r="U31" s="18">
        <f>SUM(U27:U30)</f>
        <v>0</v>
      </c>
      <c r="V31" s="5"/>
      <c r="W31" s="5"/>
      <c r="X31" s="18">
        <f>SUM(X27:X30)</f>
        <v>0</v>
      </c>
    </row>
    <row r="32" spans="1:27" s="9" customFormat="1" ht="42" customHeight="1">
      <c r="A32" s="83" t="s">
        <v>34</v>
      </c>
      <c r="B32" s="84"/>
      <c r="C32" s="84"/>
      <c r="D32" s="85"/>
      <c r="E32" s="51">
        <f>SUM(C27:C30)</f>
        <v>7430</v>
      </c>
      <c r="F32" s="5"/>
      <c r="G32" s="3" t="s">
        <v>59</v>
      </c>
      <c r="H32" s="3">
        <f>SUM(F27:F30)</f>
        <v>7801.5</v>
      </c>
      <c r="I32" s="5"/>
      <c r="J32" s="3" t="s">
        <v>58</v>
      </c>
      <c r="K32" s="3">
        <f>SUM(I27:I30)</f>
        <v>8172.9999999999991</v>
      </c>
      <c r="L32" s="5"/>
      <c r="M32" s="3" t="s">
        <v>60</v>
      </c>
      <c r="N32" s="3">
        <f>SUM(L27:L30)</f>
        <v>8544.5</v>
      </c>
      <c r="O32" s="13"/>
      <c r="P32" s="5"/>
      <c r="Q32" s="3" t="s">
        <v>57</v>
      </c>
      <c r="R32" s="3">
        <f>SUM(P27:P30)</f>
        <v>7058.5</v>
      </c>
      <c r="S32" s="5"/>
      <c r="T32" s="3" t="s">
        <v>61</v>
      </c>
      <c r="U32" s="3">
        <f>SUM(S27:S30)</f>
        <v>6687.0000000000009</v>
      </c>
      <c r="V32" s="5"/>
      <c r="W32" s="3" t="s">
        <v>62</v>
      </c>
      <c r="X32" s="3">
        <f>SUM(V27:V30)</f>
        <v>6315.4999999999991</v>
      </c>
    </row>
    <row r="33" spans="1:24" s="9" customFormat="1" ht="38.25" customHeight="1">
      <c r="A33" s="83" t="s">
        <v>35</v>
      </c>
      <c r="B33" s="84"/>
      <c r="C33" s="84"/>
      <c r="D33" s="85"/>
      <c r="E33" s="14">
        <f>+E31/E32</f>
        <v>0</v>
      </c>
      <c r="F33" s="5"/>
      <c r="G33" s="5"/>
      <c r="H33" s="14">
        <f>+H31/H32</f>
        <v>0</v>
      </c>
      <c r="I33" s="5"/>
      <c r="J33" s="5"/>
      <c r="K33" s="14">
        <f>+K31/K32</f>
        <v>0</v>
      </c>
      <c r="L33" s="5"/>
      <c r="M33" s="5"/>
      <c r="N33" s="14">
        <f>+N31/N32</f>
        <v>0</v>
      </c>
      <c r="O33" s="13"/>
      <c r="P33" s="5"/>
      <c r="Q33" s="5"/>
      <c r="R33" s="14">
        <f>+R31/R32</f>
        <v>0</v>
      </c>
      <c r="S33" s="5"/>
      <c r="T33" s="5"/>
      <c r="U33" s="14">
        <f>+U31/U32</f>
        <v>0</v>
      </c>
      <c r="V33" s="5"/>
      <c r="W33" s="5"/>
      <c r="X33" s="14">
        <f>+X31/X32</f>
        <v>0</v>
      </c>
    </row>
    <row r="34" spans="1:24" ht="15" customHeight="1">
      <c r="A34" s="64"/>
      <c r="B34" s="64"/>
      <c r="C34" s="64"/>
      <c r="D34" s="64"/>
      <c r="E34" s="64"/>
      <c r="F34" s="64"/>
      <c r="G34" s="64"/>
      <c r="H34" s="64"/>
      <c r="I34" s="64"/>
      <c r="J34" s="64"/>
      <c r="K34" s="64"/>
      <c r="L34" s="64"/>
      <c r="M34" s="64"/>
      <c r="N34" s="64"/>
    </row>
    <row r="36" spans="1:24" ht="62.25" customHeight="1">
      <c r="A36" s="86" t="s">
        <v>37</v>
      </c>
      <c r="B36" s="87"/>
      <c r="C36" s="65"/>
      <c r="D36" s="65"/>
      <c r="E36" s="65"/>
      <c r="F36" s="65"/>
      <c r="G36" s="65"/>
      <c r="H36" s="65"/>
      <c r="I36" s="65"/>
      <c r="J36" s="65"/>
      <c r="K36" s="65"/>
      <c r="L36" s="65"/>
      <c r="M36" s="65"/>
      <c r="N36" s="65"/>
      <c r="O36" s="66"/>
      <c r="P36" s="65"/>
      <c r="Q36" s="65"/>
      <c r="R36" s="65"/>
      <c r="S36" s="65"/>
      <c r="T36" s="65"/>
    </row>
    <row r="37" spans="1:24" ht="76.5" customHeight="1">
      <c r="A37" s="86" t="s">
        <v>38</v>
      </c>
      <c r="B37" s="87"/>
      <c r="C37" s="65"/>
      <c r="D37" s="65"/>
      <c r="E37" s="65"/>
      <c r="F37" s="65"/>
      <c r="G37" s="65"/>
      <c r="H37" s="65"/>
      <c r="I37" s="65"/>
      <c r="J37" s="65"/>
      <c r="K37" s="65"/>
      <c r="L37" s="65"/>
      <c r="M37" s="65"/>
      <c r="N37" s="65"/>
      <c r="O37" s="66"/>
      <c r="P37" s="65"/>
      <c r="Q37" s="65"/>
      <c r="R37" s="65"/>
      <c r="S37" s="65"/>
      <c r="T37" s="65"/>
    </row>
  </sheetData>
  <sheetProtection password="CF17" sheet="1" objects="1" scenarios="1" selectLockedCells="1"/>
  <protectedRanges>
    <protectedRange password="CA4C" sqref="D27:D30 V10:W19 D10:D20 S20:S22 V20:V22 P10:T19 D23:D24" name="Range1"/>
  </protectedRanges>
  <mergeCells count="17">
    <mergeCell ref="A32:D32"/>
    <mergeCell ref="A33:D33"/>
    <mergeCell ref="A36:B36"/>
    <mergeCell ref="A37:B37"/>
    <mergeCell ref="A20:D20"/>
    <mergeCell ref="A21:D21"/>
    <mergeCell ref="A22:D22"/>
    <mergeCell ref="A23:E23"/>
    <mergeCell ref="A25:E25"/>
    <mergeCell ref="A31:D31"/>
    <mergeCell ref="A2:R2"/>
    <mergeCell ref="A3:R3"/>
    <mergeCell ref="A4:R4"/>
    <mergeCell ref="A8:A9"/>
    <mergeCell ref="B8:B9"/>
    <mergeCell ref="C8:C9"/>
    <mergeCell ref="E8:E9"/>
  </mergeCells>
  <printOptions horizontalCentered="1"/>
  <pageMargins left="0.25" right="0.25" top="0.75" bottom="0.5" header="0.5" footer="0.5"/>
  <pageSetup paperSize="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Contract Year 1</vt:lpstr>
      <vt:lpstr>Contract Year 2</vt:lpstr>
      <vt:lpstr>Contract Year 3</vt:lpstr>
      <vt:lpstr>Contract Year 4</vt:lpstr>
      <vt:lpstr>Contract Year 5</vt:lpstr>
    </vt:vector>
  </TitlesOfParts>
  <Company>State of Tennessee: Department of General Services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Kelly X. Johns</dc:creator>
  <cp:lastModifiedBy>Kelly X. Johns</cp:lastModifiedBy>
  <dcterms:created xsi:type="dcterms:W3CDTF">2017-05-09T17:47:09Z</dcterms:created>
  <dcterms:modified xsi:type="dcterms:W3CDTF">2017-06-29T15:18:02Z</dcterms:modified>
</cp:coreProperties>
</file>